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0" yWindow="360" windowWidth="18820" windowHeight="7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list'!$F$4</definedName>
    <definedName name="MJ">'Krycí list'!$G$4</definedName>
    <definedName name="Mont">Rekapitulace!$H$20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list'!$A$1:$G$42</definedName>
    <definedName name="_xlnm.Print_Area" localSheetId="2">Položky!$A$1:$G$64</definedName>
    <definedName name="_xlnm.Print_Area" localSheetId="1">Rekapitulace!$A$1:$I$27</definedName>
    <definedName name="PocetMJ">'Krycí list'!$G$7</definedName>
    <definedName name="Poznamka">'Krycí list'!$B$34</definedName>
    <definedName name="Projektant">'Krycí list'!$C$7</definedName>
    <definedName name="PSV">Rekapitulace!$F$20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Rekapitulace!$E$26</definedName>
    <definedName name="VRNnazev">Rekapitulace!$A$26</definedName>
    <definedName name="VRNproc">Rekapitulace!$F$26</definedName>
    <definedName name="VRNzakl">Rekapitulace!$G$26</definedName>
    <definedName name="Zakazka">'Krycí list'!$G$9</definedName>
    <definedName name="Zaklad22">'Krycí list'!$F$29</definedName>
    <definedName name="Zaklad5">'Krycí list'!#REF!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I25" i="2" l="1"/>
  <c r="BE63" i="3"/>
  <c r="BE64" i="3" s="1"/>
  <c r="I19" i="2" s="1"/>
  <c r="BD63" i="3"/>
  <c r="BC63" i="3"/>
  <c r="BA63" i="3"/>
  <c r="BA64" i="3" s="1"/>
  <c r="E19" i="2" s="1"/>
  <c r="G63" i="3"/>
  <c r="BB63" i="3" s="1"/>
  <c r="BB64" i="3" s="1"/>
  <c r="F19" i="2" s="1"/>
  <c r="B19" i="2"/>
  <c r="A19" i="2"/>
  <c r="BD64" i="3"/>
  <c r="H19" i="2" s="1"/>
  <c r="BC64" i="3"/>
  <c r="G19" i="2" s="1"/>
  <c r="G64" i="3"/>
  <c r="C64" i="3"/>
  <c r="BE60" i="3"/>
  <c r="BD60" i="3"/>
  <c r="BC60" i="3"/>
  <c r="BA60" i="3"/>
  <c r="G60" i="3"/>
  <c r="BB60" i="3" s="1"/>
  <c r="BE59" i="3"/>
  <c r="BD59" i="3"/>
  <c r="BC59" i="3"/>
  <c r="BC61" i="3" s="1"/>
  <c r="G18" i="2" s="1"/>
  <c r="BA59" i="3"/>
  <c r="G59" i="3"/>
  <c r="BB59" i="3" s="1"/>
  <c r="BE58" i="3"/>
  <c r="BD58" i="3"/>
  <c r="BC58" i="3"/>
  <c r="BA58" i="3"/>
  <c r="G58" i="3"/>
  <c r="BB58" i="3" s="1"/>
  <c r="BB61" i="3" s="1"/>
  <c r="F18" i="2" s="1"/>
  <c r="B18" i="2"/>
  <c r="A18" i="2"/>
  <c r="C61" i="3"/>
  <c r="BE55" i="3"/>
  <c r="BE56" i="3" s="1"/>
  <c r="I17" i="2" s="1"/>
  <c r="BD55" i="3"/>
  <c r="BC55" i="3"/>
  <c r="BB55" i="3"/>
  <c r="BB56" i="3" s="1"/>
  <c r="F17" i="2" s="1"/>
  <c r="G55" i="3"/>
  <c r="BA55" i="3" s="1"/>
  <c r="BA56" i="3" s="1"/>
  <c r="E17" i="2" s="1"/>
  <c r="B17" i="2"/>
  <c r="A17" i="2"/>
  <c r="BD56" i="3"/>
  <c r="H17" i="2" s="1"/>
  <c r="BC56" i="3"/>
  <c r="G17" i="2" s="1"/>
  <c r="G56" i="3"/>
  <c r="C56" i="3"/>
  <c r="BE52" i="3"/>
  <c r="BD52" i="3"/>
  <c r="BC52" i="3"/>
  <c r="BB52" i="3"/>
  <c r="BA52" i="3"/>
  <c r="G52" i="3"/>
  <c r="BE51" i="3"/>
  <c r="BE53" i="3" s="1"/>
  <c r="I16" i="2" s="1"/>
  <c r="BD51" i="3"/>
  <c r="BC51" i="3"/>
  <c r="BB51" i="3"/>
  <c r="G51" i="3"/>
  <c r="G53" i="3" s="1"/>
  <c r="B16" i="2"/>
  <c r="A16" i="2"/>
  <c r="C53" i="3"/>
  <c r="BE48" i="3"/>
  <c r="BD48" i="3"/>
  <c r="BD49" i="3" s="1"/>
  <c r="H15" i="2" s="1"/>
  <c r="BC48" i="3"/>
  <c r="BC49" i="3" s="1"/>
  <c r="G15" i="2" s="1"/>
  <c r="BB48" i="3"/>
  <c r="BB49" i="3" s="1"/>
  <c r="F15" i="2" s="1"/>
  <c r="G48" i="3"/>
  <c r="G49" i="3" s="1"/>
  <c r="B15" i="2"/>
  <c r="A15" i="2"/>
  <c r="BE49" i="3"/>
  <c r="I15" i="2" s="1"/>
  <c r="C49" i="3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C46" i="3" s="1"/>
  <c r="G14" i="2" s="1"/>
  <c r="BB43" i="3"/>
  <c r="BB46" i="3" s="1"/>
  <c r="F14" i="2" s="1"/>
  <c r="G43" i="3"/>
  <c r="B14" i="2"/>
  <c r="A14" i="2"/>
  <c r="BE46" i="3"/>
  <c r="I14" i="2" s="1"/>
  <c r="C46" i="3"/>
  <c r="BE40" i="3"/>
  <c r="BD40" i="3"/>
  <c r="BC40" i="3"/>
  <c r="BB40" i="3"/>
  <c r="G40" i="3"/>
  <c r="BA40" i="3" s="1"/>
  <c r="BE39" i="3"/>
  <c r="BE41" i="3" s="1"/>
  <c r="I13" i="2" s="1"/>
  <c r="BD39" i="3"/>
  <c r="BC39" i="3"/>
  <c r="BB39" i="3"/>
  <c r="G39" i="3"/>
  <c r="BA39" i="3" s="1"/>
  <c r="B13" i="2"/>
  <c r="A13" i="2"/>
  <c r="BC41" i="3"/>
  <c r="G13" i="2" s="1"/>
  <c r="C41" i="3"/>
  <c r="BE36" i="3"/>
  <c r="BE37" i="3" s="1"/>
  <c r="I12" i="2" s="1"/>
  <c r="BD36" i="3"/>
  <c r="BD37" i="3" s="1"/>
  <c r="H12" i="2" s="1"/>
  <c r="BC36" i="3"/>
  <c r="BC37" i="3" s="1"/>
  <c r="G12" i="2" s="1"/>
  <c r="BB36" i="3"/>
  <c r="BB37" i="3" s="1"/>
  <c r="F12" i="2" s="1"/>
  <c r="G36" i="3"/>
  <c r="BA36" i="3" s="1"/>
  <c r="BA37" i="3" s="1"/>
  <c r="E12" i="2" s="1"/>
  <c r="B12" i="2"/>
  <c r="A12" i="2"/>
  <c r="C37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E34" i="3" s="1"/>
  <c r="I11" i="2" s="1"/>
  <c r="BD31" i="3"/>
  <c r="BC31" i="3"/>
  <c r="BC34" i="3" s="1"/>
  <c r="G11" i="2" s="1"/>
  <c r="BB31" i="3"/>
  <c r="G31" i="3"/>
  <c r="BA31" i="3" s="1"/>
  <c r="B11" i="2"/>
  <c r="A11" i="2"/>
  <c r="C34" i="3"/>
  <c r="BE28" i="3"/>
  <c r="BE29" i="3" s="1"/>
  <c r="I10" i="2" s="1"/>
  <c r="BD28" i="3"/>
  <c r="BD29" i="3" s="1"/>
  <c r="H10" i="2" s="1"/>
  <c r="BC28" i="3"/>
  <c r="BB28" i="3"/>
  <c r="BB29" i="3" s="1"/>
  <c r="F10" i="2" s="1"/>
  <c r="G28" i="3"/>
  <c r="BA28" i="3" s="1"/>
  <c r="BA29" i="3" s="1"/>
  <c r="E10" i="2" s="1"/>
  <c r="B10" i="2"/>
  <c r="A10" i="2"/>
  <c r="BC29" i="3"/>
  <c r="G10" i="2" s="1"/>
  <c r="C29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C26" i="3" s="1"/>
  <c r="G9" i="2" s="1"/>
  <c r="BB23" i="3"/>
  <c r="G23" i="3"/>
  <c r="BA23" i="3" s="1"/>
  <c r="BE22" i="3"/>
  <c r="BD22" i="3"/>
  <c r="BC22" i="3"/>
  <c r="BB22" i="3"/>
  <c r="BB26" i="3" s="1"/>
  <c r="F9" i="2" s="1"/>
  <c r="G22" i="3"/>
  <c r="B9" i="2"/>
  <c r="A9" i="2"/>
  <c r="BE26" i="3"/>
  <c r="I9" i="2" s="1"/>
  <c r="C26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E20" i="3" s="1"/>
  <c r="I8" i="2" s="1"/>
  <c r="BD16" i="3"/>
  <c r="BC16" i="3"/>
  <c r="BC20" i="3" s="1"/>
  <c r="G8" i="2" s="1"/>
  <c r="BB16" i="3"/>
  <c r="G16" i="3"/>
  <c r="BA16" i="3" s="1"/>
  <c r="B8" i="2"/>
  <c r="A8" i="2"/>
  <c r="C20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C14" i="3" s="1"/>
  <c r="G7" i="2" s="1"/>
  <c r="BB9" i="3"/>
  <c r="G9" i="3"/>
  <c r="BA9" i="3" s="1"/>
  <c r="BE8" i="3"/>
  <c r="BD8" i="3"/>
  <c r="BC8" i="3"/>
  <c r="BB8" i="3"/>
  <c r="G8" i="3"/>
  <c r="B7" i="2"/>
  <c r="A7" i="2"/>
  <c r="BE14" i="3"/>
  <c r="I7" i="2" s="1"/>
  <c r="C14" i="3"/>
  <c r="C4" i="3"/>
  <c r="F3" i="3"/>
  <c r="C3" i="3"/>
  <c r="G26" i="2"/>
  <c r="I26" i="2" s="1"/>
  <c r="C2" i="2"/>
  <c r="C1" i="2"/>
  <c r="G8" i="1"/>
  <c r="G20" i="2" l="1"/>
  <c r="C14" i="1" s="1"/>
  <c r="BB20" i="3"/>
  <c r="F8" i="2" s="1"/>
  <c r="G26" i="3"/>
  <c r="BB34" i="3"/>
  <c r="F11" i="2" s="1"/>
  <c r="BD41" i="3"/>
  <c r="H13" i="2" s="1"/>
  <c r="G46" i="3"/>
  <c r="BD53" i="3"/>
  <c r="H16" i="2" s="1"/>
  <c r="BB53" i="3"/>
  <c r="F16" i="2" s="1"/>
  <c r="BD20" i="3"/>
  <c r="H8" i="2" s="1"/>
  <c r="BD34" i="3"/>
  <c r="H11" i="2" s="1"/>
  <c r="BB41" i="3"/>
  <c r="F13" i="2" s="1"/>
  <c r="BA61" i="3"/>
  <c r="E18" i="2" s="1"/>
  <c r="BE61" i="3"/>
  <c r="I18" i="2" s="1"/>
  <c r="I20" i="2" s="1"/>
  <c r="C20" i="1" s="1"/>
  <c r="BD61" i="3"/>
  <c r="H18" i="2" s="1"/>
  <c r="BD26" i="3"/>
  <c r="H9" i="2" s="1"/>
  <c r="BA34" i="3"/>
  <c r="E11" i="2" s="1"/>
  <c r="BD46" i="3"/>
  <c r="H14" i="2" s="1"/>
  <c r="BC53" i="3"/>
  <c r="G16" i="2" s="1"/>
  <c r="H27" i="2"/>
  <c r="G22" i="1" s="1"/>
  <c r="G21" i="1" s="1"/>
  <c r="BD14" i="3"/>
  <c r="H7" i="2" s="1"/>
  <c r="BA20" i="3"/>
  <c r="E8" i="2" s="1"/>
  <c r="G14" i="3"/>
  <c r="BB14" i="3"/>
  <c r="F7" i="2" s="1"/>
  <c r="BA41" i="3"/>
  <c r="E13" i="2" s="1"/>
  <c r="BA8" i="3"/>
  <c r="BA14" i="3" s="1"/>
  <c r="E7" i="2" s="1"/>
  <c r="G20" i="3"/>
  <c r="BA22" i="3"/>
  <c r="BA26" i="3" s="1"/>
  <c r="E9" i="2" s="1"/>
  <c r="G29" i="3"/>
  <c r="G34" i="3"/>
  <c r="G37" i="3"/>
  <c r="G41" i="3"/>
  <c r="BA43" i="3"/>
  <c r="BA46" i="3" s="1"/>
  <c r="E14" i="2" s="1"/>
  <c r="BA48" i="3"/>
  <c r="BA49" i="3" s="1"/>
  <c r="E15" i="2" s="1"/>
  <c r="BA51" i="3"/>
  <c r="BA53" i="3" s="1"/>
  <c r="E16" i="2" s="1"/>
  <c r="G61" i="3"/>
  <c r="F20" i="2" l="1"/>
  <c r="C17" i="1" s="1"/>
  <c r="H20" i="2"/>
  <c r="C15" i="1" s="1"/>
  <c r="E20" i="2"/>
  <c r="C16" i="1" s="1"/>
  <c r="C18" i="1" s="1"/>
  <c r="C21" i="1" s="1"/>
  <c r="C22" i="1" s="1"/>
  <c r="F29" i="1" s="1"/>
  <c r="F30" i="1" s="1"/>
  <c r="F31" i="1" s="1"/>
</calcChain>
</file>

<file path=xl/sharedStrings.xml><?xml version="1.0" encoding="utf-8"?>
<sst xmlns="http://schemas.openxmlformats.org/spreadsheetml/2006/main" count="239" uniqueCount="170">
  <si>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</si>
  <si>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</si>
  <si>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</si>
  <si>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</si>
  <si>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</si>
  <si>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</si>
  <si>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</si>
  <si>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</si>
  <si>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</si>
  <si>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</si>
  <si>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</si>
  <si>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</si>
  <si>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</si>
  <si>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</si>
  <si>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</si>
  <si>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</si>
  <si>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</si>
  <si>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</si>
  <si>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</si>
  <si>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</si>
  <si>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</si>
  <si>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</si>
  <si>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</si>
  <si>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</si>
  <si>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</si>
  <si>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</si>
  <si>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</si>
  <si>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</si>
  <si>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</si>
  <si>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</si>
  <si>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</si>
  <si>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</si>
  <si>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</si>
  <si>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</si>
  <si>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</si>
  <si>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</si>
  <si>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</si>
  <si>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</si>
  <si>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</si>
  <si>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</si>
  <si>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</si>
  <si>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</si>
  <si>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</si>
  <si>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</si>
  <si>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</si>
  <si>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</si>
  <si>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</si>
  <si>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</si>
  <si>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</si>
  <si>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</si>
  <si>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</si>
  <si>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</si>
  <si>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</si>
  <si>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</si>
  <si>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</si>
  <si>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</si>
  <si>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</si>
  <si>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</si>
  <si>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</si>
  <si>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</si>
  <si>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</si>
  <si>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</si>
  <si>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</si>
  <si>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</si>
  <si>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</si>
  <si>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</si>
  <si>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</si>
  <si>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</si>
  <si>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ZŠ Sluneční</t>
  </si>
  <si>
    <t>121 10-0001.RAB</t>
  </si>
  <si>
    <t>Sejmutí ornice, naložení, odvoz a uložení odvoz do 5 km</t>
  </si>
  <si>
    <t>m3</t>
  </si>
  <si>
    <t>199 00-0001.R00</t>
  </si>
  <si>
    <t xml:space="preserve">Poplatek za skládku - ornice </t>
  </si>
  <si>
    <t>131 30-1110.R00</t>
  </si>
  <si>
    <t xml:space="preserve">Hloubení nezapaž. jam hor.4 do 50 m3, STROJNĚ </t>
  </si>
  <si>
    <t>131 30-1119.R00</t>
  </si>
  <si>
    <t xml:space="preserve">Příplatek za lepivost - hloubení nezap.jam v hor.4 </t>
  </si>
  <si>
    <t>139 60-1102.R00</t>
  </si>
  <si>
    <t>Ruční výkop jam, rýh a šachet v hornině tř. 3 vyčištění základové spáry a před osazením obrub</t>
  </si>
  <si>
    <t>174 10-0050.RAA</t>
  </si>
  <si>
    <t>Zásyp jam,rýh a šachet štěrkopískem dovoz štěrkopísku ze vzdálenosti 1 km</t>
  </si>
  <si>
    <t>2</t>
  </si>
  <si>
    <t>Základy,zvláštní zakládání</t>
  </si>
  <si>
    <t>271 53-1113.R00</t>
  </si>
  <si>
    <t xml:space="preserve">Polštář základu z kameniva hr. drceného 16-32 mm </t>
  </si>
  <si>
    <t>275 31-3511.R00</t>
  </si>
  <si>
    <t xml:space="preserve">Beton základových patek prostý C 12/15 </t>
  </si>
  <si>
    <t>275 35-1215.RT1</t>
  </si>
  <si>
    <t>Bednění stěn základových patek - zřízení bednicí materiál prkna</t>
  </si>
  <si>
    <t>m2</t>
  </si>
  <si>
    <t>275 35-1216.R00</t>
  </si>
  <si>
    <t xml:space="preserve">Bednění stěn základových patek - odstranění </t>
  </si>
  <si>
    <t>3</t>
  </si>
  <si>
    <t>Svislé a kompletní konstrukce</t>
  </si>
  <si>
    <t>317 10-0011.RAA</t>
  </si>
  <si>
    <t>Dodatečná montáž překladu, otvor šířky do 105 cm vybourání rýhy</t>
  </si>
  <si>
    <t>kus</t>
  </si>
  <si>
    <t>317 16-8130.R00</t>
  </si>
  <si>
    <t xml:space="preserve">Překlad POROTHERM 7 vysoký 70x235x1000 mm </t>
  </si>
  <si>
    <t>317 16-8131.R00</t>
  </si>
  <si>
    <t xml:space="preserve">Překlad POROTHERM 7 vysoký 70x235x1250 mm </t>
  </si>
  <si>
    <t>133-80615</t>
  </si>
  <si>
    <t>Tyč průřezu I 100, střední, jakost oceli 11375 včetně zákl. nátěru</t>
  </si>
  <si>
    <t>T</t>
  </si>
  <si>
    <t>4</t>
  </si>
  <si>
    <t>Vodorovné konstrukce</t>
  </si>
  <si>
    <t>451 97-1111.R00</t>
  </si>
  <si>
    <t>Položení vrstvy z geotextilie 150 g/m2 uchycení spony, hřeby</t>
  </si>
  <si>
    <t>62</t>
  </si>
  <si>
    <t>Upravy povrchů vnější</t>
  </si>
  <si>
    <t>623 42-1131.R00</t>
  </si>
  <si>
    <t xml:space="preserve">Omítka vnější ostění s pl.rovnými, hladká sl. 1-2 </t>
  </si>
  <si>
    <t>622 48-1211.RU1</t>
  </si>
  <si>
    <t>Montáž výztužné sítě (perlinky) do stěrky, ostění včetně výztužné sítě a tmelu, rohový profil</t>
  </si>
  <si>
    <t>622 47-1317.R00</t>
  </si>
  <si>
    <t>Nátěr stěn vnějších, složitost 1 - 2 Akrylát</t>
  </si>
  <si>
    <t>90</t>
  </si>
  <si>
    <t>Přípočty</t>
  </si>
  <si>
    <t>900 10-0002.RAA</t>
  </si>
  <si>
    <t>Oplocení z poplastovaného pletiva, sloupky vrátka, výška 1,9m, do bet. patkek vč. výkopu</t>
  </si>
  <si>
    <t>m</t>
  </si>
  <si>
    <t>91</t>
  </si>
  <si>
    <t>Doplňující práce na komunikaci</t>
  </si>
  <si>
    <t>916 56-1111.R00</t>
  </si>
  <si>
    <t xml:space="preserve">Osazení záhon.obrubníků do lože z C 12/15 s opěrou </t>
  </si>
  <si>
    <t>592-17307.0</t>
  </si>
  <si>
    <t xml:space="preserve">Obrubník záhonový 50/5/20 cm šedý </t>
  </si>
  <si>
    <t>94</t>
  </si>
  <si>
    <t>Lešení a stavební výtahy</t>
  </si>
  <si>
    <t>946 94-1102.RT2</t>
  </si>
  <si>
    <t>Montáž pojízdných Alu věží BOSS, 2,5 x 1,45 m pracovní výška max. 6,3 m</t>
  </si>
  <si>
    <t>sada</t>
  </si>
  <si>
    <t>946 94-1802.RT2</t>
  </si>
  <si>
    <t>Demontáž pojízdných Alu věží BOSS, 2,5 x 1,45 m pracovní výška 6,3 m</t>
  </si>
  <si>
    <t>941 94-1111.R00</t>
  </si>
  <si>
    <t xml:space="preserve">Pronájem lešení za den </t>
  </si>
  <si>
    <t>95</t>
  </si>
  <si>
    <t>Dokončovací kce na pozem.stav.</t>
  </si>
  <si>
    <t>953 98-1203.R00</t>
  </si>
  <si>
    <t xml:space="preserve">Chemické kotvy, beton, hl. 110 mm, M10, malta POXY </t>
  </si>
  <si>
    <t>97</t>
  </si>
  <si>
    <t>Prorážení otvorů</t>
  </si>
  <si>
    <t>971 10-0021.RAA</t>
  </si>
  <si>
    <t>Vybourání otvorů ve zdivu cihelném tloušťka 30 cm</t>
  </si>
  <si>
    <t>971 10-0021.RAB</t>
  </si>
  <si>
    <t>Vybourání otvorů ve zdivu cihelném tloušťka 45 cm</t>
  </si>
  <si>
    <t>99</t>
  </si>
  <si>
    <t>Staveništní přesun hmot</t>
  </si>
  <si>
    <t>999 28-1105.R00</t>
  </si>
  <si>
    <t xml:space="preserve">Přesun hmot pro opravy a údržbu do výšky 6 m </t>
  </si>
  <si>
    <t>t</t>
  </si>
  <si>
    <t>767</t>
  </si>
  <si>
    <t>Konstrukce zámečnické</t>
  </si>
  <si>
    <t>767 99-0010.RAE</t>
  </si>
  <si>
    <t>Atypické ocelové konstrukce vč. zinkování 100 - 250 kg/kus</t>
  </si>
  <si>
    <t>kg</t>
  </si>
  <si>
    <t>133-88425</t>
  </si>
  <si>
    <t>Tyč průřezu HEB100, střední, jakost oceli 11375 včteně ocel. platlí 300x300/10 mm</t>
  </si>
  <si>
    <t>998 76-7101.R00</t>
  </si>
  <si>
    <t xml:space="preserve">Přesun hmot pro zámečnické konstr., výšky do 6 m </t>
  </si>
  <si>
    <t>784</t>
  </si>
  <si>
    <t>Malby</t>
  </si>
  <si>
    <t>784 16-5512.R00</t>
  </si>
  <si>
    <t xml:space="preserve">Malba tekutá HET Klasik, bílá, bez penetrace, 2 x </t>
  </si>
  <si>
    <t>Ing. Kateřina Juránková</t>
  </si>
  <si>
    <t>Matěj Novák</t>
  </si>
  <si>
    <t>Položkový rozpočet</t>
  </si>
  <si>
    <t>Doprava</t>
  </si>
  <si>
    <t>Příprava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</si>
</sst>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,##0.00\ &quot;Kč&quot;"/>
    <numFmt numFmtId="166" formatCode="0.0"/>
    <numFmt numFmtId="168" formatCode="[$-F800]dddd\,\ mmmm\ dd\,\ yyyy"/>
  </numFmts>
  <fonts count="1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0" xfId="1" applyFont="1" applyBorder="1" applyAlignment="1">
      <alignment horizontal="center"/>
    </xf>
    <xf numFmtId="0" fontId="9" fillId="0" borderId="41" xfId="1" applyFont="1" applyBorder="1" applyAlignment="1">
      <alignment horizontal="center"/>
    </xf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0" fontId="9" fillId="0" borderId="42" xfId="1" applyFont="1" applyBorder="1"/>
    <xf numFmtId="0" fontId="0" fillId="0" borderId="42" xfId="0" applyNumberFormat="1" applyBorder="1" applyAlignment="1">
      <alignment horizontal="left"/>
    </xf>
    <xf numFmtId="0" fontId="0" fillId="0" borderId="43" xfId="0" applyNumberFormat="1" applyBorder="1"/>
    <xf numFmtId="0" fontId="9" fillId="0" borderId="44" xfId="1" applyFont="1" applyBorder="1" applyAlignment="1">
      <alignment horizontal="center"/>
    </xf>
    <xf numFmtId="0" fontId="9" fillId="0" borderId="45" xfId="1" applyFont="1" applyBorder="1" applyAlignment="1">
      <alignment horizontal="center"/>
    </xf>
    <xf numFmtId="0" fontId="3" fillId="0" borderId="46" xfId="1" applyFont="1" applyBorder="1"/>
    <xf numFmtId="0" fontId="9" fillId="0" borderId="46" xfId="1" applyBorder="1"/>
    <xf numFmtId="0" fontId="9" fillId="0" borderId="46" xfId="1" applyBorder="1" applyAlignment="1">
      <alignment horizontal="right"/>
    </xf>
    <xf numFmtId="0" fontId="9" fillId="0" borderId="46" xfId="1" applyFont="1" applyBorder="1" applyAlignment="1">
      <alignment horizontal="left"/>
    </xf>
    <xf numFmtId="0" fontId="9" fillId="0" borderId="47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5" fillId="0" borderId="50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48" xfId="0" applyNumberFormat="1" applyFont="1" applyFill="1" applyBorder="1"/>
    <xf numFmtId="3" fontId="5" fillId="0" borderId="49" xfId="0" applyNumberFormat="1" applyFont="1" applyFill="1" applyBorder="1"/>
    <xf numFmtId="3" fontId="5" fillId="0" borderId="50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3" xfId="0" applyFill="1" applyBorder="1"/>
    <xf numFmtId="0" fontId="11" fillId="0" borderId="54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3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5" xfId="0" applyNumberFormat="1" applyFont="1" applyFill="1" applyBorder="1" applyAlignment="1">
      <alignment horizontal="right"/>
    </xf>
    <xf numFmtId="3" fontId="7" fillId="0" borderId="56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7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7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3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right"/>
    </xf>
    <xf numFmtId="0" fontId="9" fillId="0" borderId="40" xfId="1" applyFont="1" applyFill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3" fillId="0" borderId="42" xfId="1" applyFont="1" applyFill="1" applyBorder="1"/>
    <xf numFmtId="0" fontId="9" fillId="0" borderId="42" xfId="1" applyFill="1" applyBorder="1"/>
    <xf numFmtId="0" fontId="10" fillId="0" borderId="42" xfId="1" applyFont="1" applyFill="1" applyBorder="1" applyAlignment="1">
      <alignment horizontal="right"/>
    </xf>
    <xf numFmtId="0" fontId="9" fillId="0" borderId="42" xfId="1" applyFill="1" applyBorder="1" applyAlignment="1">
      <alignment horizontal="left"/>
    </xf>
    <xf numFmtId="0" fontId="9" fillId="0" borderId="43" xfId="1" applyFill="1" applyBorder="1"/>
    <xf numFmtId="49" fontId="9" fillId="0" borderId="44" xfId="1" applyNumberFormat="1" applyFont="1" applyFill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3" fillId="0" borderId="46" xfId="1" applyFont="1" applyFill="1" applyBorder="1"/>
    <xf numFmtId="0" fontId="9" fillId="0" borderId="46" xfId="1" applyFill="1" applyBorder="1"/>
    <xf numFmtId="0" fontId="9" fillId="0" borderId="46" xfId="1" applyFill="1" applyBorder="1" applyAlignment="1">
      <alignment horizontal="center" shrinkToFit="1"/>
    </xf>
    <xf numFmtId="0" fontId="9" fillId="0" borderId="47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5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5" fillId="0" borderId="51" xfId="1" applyFont="1" applyFill="1" applyBorder="1" applyAlignment="1">
      <alignment horizontal="center"/>
    </xf>
    <xf numFmtId="49" fontId="5" fillId="0" borderId="51" xfId="1" applyNumberFormat="1" applyFont="1" applyFill="1" applyBorder="1" applyAlignment="1">
      <alignment horizontal="left"/>
    </xf>
    <xf numFmtId="0" fontId="5" fillId="0" borderId="51" xfId="1" applyFont="1" applyFill="1" applyBorder="1"/>
    <xf numFmtId="0" fontId="9" fillId="0" borderId="51" xfId="1" applyFill="1" applyBorder="1" applyAlignment="1">
      <alignment horizontal="center"/>
    </xf>
    <xf numFmtId="0" fontId="9" fillId="0" borderId="51" xfId="1" applyNumberFormat="1" applyFill="1" applyBorder="1" applyAlignment="1">
      <alignment horizontal="right"/>
    </xf>
    <xf numFmtId="0" fontId="9" fillId="0" borderId="51" xfId="1" applyNumberFormat="1" applyFill="1" applyBorder="1"/>
    <xf numFmtId="0" fontId="9" fillId="0" borderId="0" xfId="1" applyNumberFormat="1"/>
    <xf numFmtId="0" fontId="15" fillId="0" borderId="0" xfId="1" applyFont="1"/>
    <xf numFmtId="0" fontId="7" fillId="0" borderId="51" xfId="1" applyFont="1" applyFill="1" applyBorder="1" applyAlignment="1">
      <alignment horizontal="center"/>
    </xf>
    <xf numFmtId="49" fontId="8" fillId="0" borderId="51" xfId="1" applyNumberFormat="1" applyFont="1" applyFill="1" applyBorder="1" applyAlignment="1">
      <alignment horizontal="left"/>
    </xf>
    <xf numFmtId="0" fontId="8" fillId="0" borderId="51" xfId="1" applyFont="1" applyFill="1" applyBorder="1" applyAlignment="1">
      <alignment wrapText="1"/>
    </xf>
    <xf numFmtId="49" fontId="16" fillId="0" borderId="51" xfId="1" applyNumberFormat="1" applyFont="1" applyFill="1" applyBorder="1" applyAlignment="1">
      <alignment horizontal="center" shrinkToFit="1"/>
    </xf>
    <xf numFmtId="4" fontId="16" fillId="0" borderId="51" xfId="1" applyNumberFormat="1" applyFont="1" applyFill="1" applyBorder="1" applyAlignment="1">
      <alignment horizontal="right"/>
    </xf>
    <xf numFmtId="4" fontId="16" fillId="0" borderId="51" xfId="1" applyNumberFormat="1" applyFont="1" applyFill="1" applyBorder="1"/>
    <xf numFmtId="0" fontId="9" fillId="0" borderId="58" xfId="1" applyFill="1" applyBorder="1" applyAlignment="1">
      <alignment horizontal="center"/>
    </xf>
    <xf numFmtId="49" fontId="3" fillId="0" borderId="58" xfId="1" applyNumberFormat="1" applyFont="1" applyFill="1" applyBorder="1" applyAlignment="1">
      <alignment horizontal="left"/>
    </xf>
    <xf numFmtId="0" fontId="3" fillId="0" borderId="58" xfId="1" applyFont="1" applyFill="1" applyBorder="1"/>
    <xf numFmtId="4" fontId="9" fillId="0" borderId="58" xfId="1" applyNumberFormat="1" applyFill="1" applyBorder="1" applyAlignment="1">
      <alignment horizontal="right"/>
    </xf>
    <xf numFmtId="4" fontId="5" fillId="0" borderId="58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1" fillId="3" borderId="25" xfId="0" applyFont="1" applyFill="1" applyBorder="1" applyAlignment="1">
      <alignment horizontal="centerContinuous"/>
    </xf>
    <xf numFmtId="0" fontId="0" fillId="3" borderId="26" xfId="0" applyFill="1" applyBorder="1" applyAlignment="1">
      <alignment horizontal="centerContinuous"/>
    </xf>
    <xf numFmtId="0" fontId="0" fillId="3" borderId="27" xfId="0" applyFill="1" applyBorder="1" applyAlignment="1">
      <alignment horizontal="centerContinuous"/>
    </xf>
    <xf numFmtId="0" fontId="6" fillId="3" borderId="25" xfId="0" applyFont="1" applyFill="1" applyBorder="1"/>
    <xf numFmtId="0" fontId="6" fillId="3" borderId="26" xfId="0" applyFont="1" applyFill="1" applyBorder="1"/>
    <xf numFmtId="0" fontId="6" fillId="3" borderId="59" xfId="0" applyFont="1" applyFill="1" applyBorder="1"/>
    <xf numFmtId="165" fontId="6" fillId="3" borderId="26" xfId="0" applyNumberFormat="1" applyFont="1" applyFill="1" applyBorder="1"/>
    <xf numFmtId="0" fontId="6" fillId="3" borderId="27" xfId="0" applyFont="1" applyFill="1" applyBorder="1"/>
    <xf numFmtId="168" fontId="0" fillId="0" borderId="0" xfId="0" applyNumberFormat="1" applyBorder="1" applyAlignment="1">
      <alignment horizontal="left"/>
    </xf>
    <xf numFmtId="0" fontId="11" fillId="0" borderId="20" xfId="0" applyFont="1" applyFill="1" applyBorder="1"/>
    <xf numFmtId="0" fontId="0" fillId="0" borderId="21" xfId="0" applyFill="1" applyBorder="1"/>
    <xf numFmtId="0" fontId="11" fillId="0" borderId="20" xfId="0" applyFont="1" applyFill="1" applyBorder="1" applyAlignment="1">
      <alignment horizontal="right"/>
    </xf>
    <xf numFmtId="0" fontId="11" fillId="0" borderId="56" xfId="0" applyFont="1" applyFill="1" applyBorder="1" applyAlignment="1">
      <alignment horizontal="center"/>
    </xf>
    <xf numFmtId="4" fontId="12" fillId="0" borderId="20" xfId="0" applyNumberFormat="1" applyFont="1" applyFill="1" applyBorder="1" applyAlignment="1">
      <alignment horizontal="right"/>
    </xf>
    <xf numFmtId="0" fontId="4" fillId="3" borderId="14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2"/>
  <sheetViews>
    <sheetView tabSelected="1" workbookViewId="0">
      <selection activeCell="F31" sqref="F31"/>
    </sheetView>
  </sheetViews>
  <sheetFormatPr defaultRowHeight="12.5" x14ac:dyDescent="0.2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2.54296875" customWidth="1"/>
    <col min="6" max="6" width="19.7265625" customWidth="1"/>
    <col min="7" max="7" width="14.1796875" customWidth="1"/>
  </cols>
  <sheetData>
    <row r="1" spans="1:57" ht="21.75" customHeight="1" thickBot="1" x14ac:dyDescent="0.45">
      <c r="A1" s="189" t="s">
        <v>0</v>
      </c>
      <c r="B1" s="190"/>
      <c r="C1" s="190"/>
      <c r="D1" s="190"/>
      <c r="E1" s="190"/>
      <c r="F1" s="190"/>
      <c r="G1" s="191"/>
    </row>
    <row r="2" spans="1:57" ht="15" customHeight="1" thickBot="1" x14ac:dyDescent="0.3"/>
    <row r="3" spans="1:57" ht="13" customHeight="1" x14ac:dyDescent="0.25">
      <c r="A3" s="2" t="s">
        <v>1</v>
      </c>
      <c r="B3" s="3"/>
      <c r="C3" s="4" t="s">
        <v>2</v>
      </c>
      <c r="D3" s="4"/>
      <c r="E3" s="4"/>
      <c r="F3" s="4" t="s">
        <v>3</v>
      </c>
      <c r="G3" s="5"/>
    </row>
    <row r="4" spans="1:57" ht="13" customHeight="1" x14ac:dyDescent="0.35">
      <c r="A4" s="6"/>
      <c r="B4" s="7"/>
      <c r="C4" s="8"/>
      <c r="D4" s="9"/>
      <c r="E4" s="9"/>
      <c r="F4" s="10"/>
      <c r="G4" s="11"/>
    </row>
    <row r="5" spans="1:57" ht="13" customHeight="1" x14ac:dyDescent="0.25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3" customHeight="1" x14ac:dyDescent="0.35">
      <c r="A6" s="6"/>
      <c r="B6" s="7"/>
      <c r="C6" s="8" t="s">
        <v>68</v>
      </c>
      <c r="D6" s="9"/>
      <c r="E6" s="9"/>
      <c r="F6" s="17"/>
      <c r="G6" s="11"/>
    </row>
    <row r="7" spans="1:57" x14ac:dyDescent="0.25">
      <c r="A7" s="12" t="s">
        <v>8</v>
      </c>
      <c r="B7" s="14"/>
      <c r="C7" s="18"/>
      <c r="D7" s="19"/>
      <c r="E7" s="20" t="s">
        <v>9</v>
      </c>
      <c r="F7" s="21"/>
      <c r="G7" s="22">
        <v>0</v>
      </c>
      <c r="H7" s="23"/>
      <c r="I7" s="23"/>
    </row>
    <row r="8" spans="1:57" x14ac:dyDescent="0.25">
      <c r="A8" s="12" t="s">
        <v>10</v>
      </c>
      <c r="B8" s="14"/>
      <c r="C8" s="203" t="s">
        <v>165</v>
      </c>
      <c r="D8" s="204"/>
      <c r="E8" s="15" t="s">
        <v>11</v>
      </c>
      <c r="F8" s="14"/>
      <c r="G8" s="24">
        <f>IF(PocetMJ=0,,ROUND((#REF!+F29)/PocetMJ,1))</f>
        <v>0</v>
      </c>
    </row>
    <row r="9" spans="1:57" x14ac:dyDescent="0.25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5">
      <c r="A10" s="29" t="s">
        <v>14</v>
      </c>
      <c r="B10" s="10"/>
      <c r="C10" s="10"/>
      <c r="D10" s="10"/>
      <c r="E10" s="30" t="s">
        <v>15</v>
      </c>
      <c r="F10" s="10"/>
      <c r="G10" s="11"/>
      <c r="BA10" s="31"/>
      <c r="BB10" s="31"/>
      <c r="BC10" s="31"/>
      <c r="BD10" s="31"/>
      <c r="BE10" s="31"/>
    </row>
    <row r="11" spans="1:57" ht="13" x14ac:dyDescent="0.3">
      <c r="A11" s="29"/>
      <c r="B11" s="10"/>
      <c r="C11" s="10"/>
      <c r="D11" s="10"/>
      <c r="E11" s="32"/>
      <c r="F11" s="33"/>
      <c r="G11" s="34"/>
    </row>
    <row r="12" spans="1:57" ht="28.5" customHeight="1" thickBot="1" x14ac:dyDescent="0.3">
      <c r="A12" s="35" t="s">
        <v>16</v>
      </c>
      <c r="B12" s="36"/>
      <c r="C12" s="36"/>
      <c r="D12" s="36"/>
      <c r="E12" s="37"/>
      <c r="F12" s="37"/>
      <c r="G12" s="38"/>
    </row>
    <row r="13" spans="1:57" ht="17.25" customHeight="1" thickBot="1" x14ac:dyDescent="0.35">
      <c r="A13" s="39" t="s">
        <v>17</v>
      </c>
      <c r="B13" s="40"/>
      <c r="C13" s="41"/>
      <c r="D13" s="42" t="s">
        <v>18</v>
      </c>
      <c r="E13" s="43"/>
      <c r="F13" s="43"/>
      <c r="G13" s="41"/>
    </row>
    <row r="14" spans="1:57" ht="16" customHeight="1" x14ac:dyDescent="0.25">
      <c r="A14" s="44"/>
      <c r="B14" s="45" t="s">
        <v>19</v>
      </c>
      <c r="C14" s="46">
        <f>Dodavka</f>
        <v>0</v>
      </c>
      <c r="D14" s="47" t="s">
        <v>168</v>
      </c>
      <c r="E14" s="48"/>
      <c r="F14" s="49"/>
      <c r="G14" s="46">
        <v>0</v>
      </c>
    </row>
    <row r="15" spans="1:57" ht="16" customHeight="1" x14ac:dyDescent="0.25">
      <c r="A15" s="44" t="s">
        <v>20</v>
      </c>
      <c r="B15" s="45" t="s">
        <v>21</v>
      </c>
      <c r="C15" s="46">
        <f>Mont</f>
        <v>0</v>
      </c>
      <c r="D15" s="25" t="s">
        <v>169</v>
      </c>
      <c r="E15" s="50"/>
      <c r="F15" s="51"/>
      <c r="G15" s="46">
        <v>0</v>
      </c>
    </row>
    <row r="16" spans="1:57" ht="16" customHeight="1" x14ac:dyDescent="0.25">
      <c r="A16" s="44" t="s">
        <v>22</v>
      </c>
      <c r="B16" s="45" t="s">
        <v>23</v>
      </c>
      <c r="C16" s="46">
        <f>HSV</f>
        <v>0</v>
      </c>
      <c r="D16" s="25"/>
      <c r="E16" s="50"/>
      <c r="F16" s="51"/>
      <c r="G16" s="46"/>
    </row>
    <row r="17" spans="1:7" ht="16" customHeight="1" x14ac:dyDescent="0.25">
      <c r="A17" s="52" t="s">
        <v>24</v>
      </c>
      <c r="B17" s="45" t="s">
        <v>25</v>
      </c>
      <c r="C17" s="46">
        <f>PSV</f>
        <v>0</v>
      </c>
      <c r="D17" s="25"/>
      <c r="E17" s="50"/>
      <c r="F17" s="51"/>
      <c r="G17" s="46"/>
    </row>
    <row r="18" spans="1:7" ht="16" customHeight="1" x14ac:dyDescent="0.25">
      <c r="A18" s="53" t="s">
        <v>26</v>
      </c>
      <c r="B18" s="45"/>
      <c r="C18" s="46">
        <f>SUM(C14:C17)</f>
        <v>0</v>
      </c>
      <c r="D18" s="54"/>
      <c r="E18" s="50"/>
      <c r="F18" s="51"/>
      <c r="G18" s="46"/>
    </row>
    <row r="19" spans="1:7" ht="16" customHeight="1" x14ac:dyDescent="0.25">
      <c r="A19" s="53"/>
      <c r="B19" s="45"/>
      <c r="C19" s="46"/>
      <c r="D19" s="25"/>
      <c r="E19" s="50"/>
      <c r="F19" s="51"/>
      <c r="G19" s="46"/>
    </row>
    <row r="20" spans="1:7" ht="16" customHeight="1" x14ac:dyDescent="0.25">
      <c r="A20" s="53" t="s">
        <v>27</v>
      </c>
      <c r="B20" s="45"/>
      <c r="C20" s="46">
        <f>HZS</f>
        <v>0</v>
      </c>
      <c r="D20" s="25"/>
      <c r="E20" s="50"/>
      <c r="F20" s="51"/>
      <c r="G20" s="46"/>
    </row>
    <row r="21" spans="1:7" ht="16" customHeight="1" x14ac:dyDescent="0.25">
      <c r="A21" s="29" t="s">
        <v>28</v>
      </c>
      <c r="B21" s="10"/>
      <c r="C21" s="46">
        <f>C18+C20</f>
        <v>0</v>
      </c>
      <c r="D21" s="25" t="s">
        <v>29</v>
      </c>
      <c r="E21" s="50"/>
      <c r="F21" s="51"/>
      <c r="G21" s="46">
        <f>G22-SUM(G14:G20)</f>
        <v>0</v>
      </c>
    </row>
    <row r="22" spans="1:7" ht="16" customHeight="1" thickBot="1" x14ac:dyDescent="0.3">
      <c r="A22" s="25" t="s">
        <v>30</v>
      </c>
      <c r="B22" s="26"/>
      <c r="C22" s="55">
        <f>C21+G22</f>
        <v>0</v>
      </c>
      <c r="D22" s="56" t="s">
        <v>31</v>
      </c>
      <c r="E22" s="57"/>
      <c r="F22" s="58"/>
      <c r="G22" s="46">
        <f>VRN</f>
        <v>0</v>
      </c>
    </row>
    <row r="23" spans="1:7" x14ac:dyDescent="0.25">
      <c r="A23" s="2" t="s">
        <v>32</v>
      </c>
      <c r="B23" s="4"/>
      <c r="C23" s="59" t="s">
        <v>33</v>
      </c>
      <c r="D23" s="4"/>
      <c r="E23" s="59" t="s">
        <v>34</v>
      </c>
      <c r="F23" s="4"/>
      <c r="G23" s="5"/>
    </row>
    <row r="24" spans="1:7" x14ac:dyDescent="0.25">
      <c r="A24" s="12"/>
      <c r="B24" s="14" t="s">
        <v>166</v>
      </c>
      <c r="C24" s="15" t="s">
        <v>35</v>
      </c>
      <c r="D24" s="14"/>
      <c r="E24" s="15" t="s">
        <v>35</v>
      </c>
      <c r="F24" s="14"/>
      <c r="G24" s="16"/>
    </row>
    <row r="25" spans="1:7" x14ac:dyDescent="0.25">
      <c r="A25" s="29" t="s">
        <v>36</v>
      </c>
      <c r="B25" s="60"/>
      <c r="C25" s="30" t="s">
        <v>36</v>
      </c>
      <c r="D25" s="10"/>
      <c r="E25" s="30" t="s">
        <v>36</v>
      </c>
      <c r="F25" s="10"/>
      <c r="G25" s="11"/>
    </row>
    <row r="26" spans="1:7" x14ac:dyDescent="0.25">
      <c r="A26" s="29"/>
      <c r="B26" s="197">
        <v>42788</v>
      </c>
      <c r="C26" s="30" t="s">
        <v>37</v>
      </c>
      <c r="D26" s="10"/>
      <c r="E26" s="30" t="s">
        <v>38</v>
      </c>
      <c r="F26" s="10"/>
      <c r="G26" s="11"/>
    </row>
    <row r="27" spans="1:7" x14ac:dyDescent="0.25">
      <c r="A27" s="29"/>
      <c r="B27" s="10"/>
      <c r="C27" s="30"/>
      <c r="D27" s="10"/>
      <c r="E27" s="30"/>
      <c r="F27" s="10"/>
      <c r="G27" s="11"/>
    </row>
    <row r="28" spans="1:7" ht="97.5" customHeight="1" x14ac:dyDescent="0.25">
      <c r="A28" s="29"/>
      <c r="B28" s="10"/>
      <c r="C28" s="30"/>
      <c r="D28" s="10"/>
      <c r="E28" s="30"/>
      <c r="F28" s="10"/>
      <c r="G28" s="11"/>
    </row>
    <row r="29" spans="1:7" x14ac:dyDescent="0.25">
      <c r="A29" s="12" t="s">
        <v>39</v>
      </c>
      <c r="B29" s="14"/>
      <c r="C29" s="61">
        <v>21</v>
      </c>
      <c r="D29" s="14" t="s">
        <v>40</v>
      </c>
      <c r="E29" s="15"/>
      <c r="F29" s="62">
        <f>C22</f>
        <v>0</v>
      </c>
      <c r="G29" s="16"/>
    </row>
    <row r="30" spans="1:7" ht="13" thickBot="1" x14ac:dyDescent="0.3">
      <c r="A30" s="12" t="s">
        <v>41</v>
      </c>
      <c r="B30" s="14"/>
      <c r="C30" s="61">
        <v>21</v>
      </c>
      <c r="D30" s="14" t="s">
        <v>40</v>
      </c>
      <c r="E30" s="15"/>
      <c r="F30" s="63">
        <f>ROUND(PRODUCT(F29,C30/100),0)</f>
        <v>0</v>
      </c>
      <c r="G30" s="16"/>
    </row>
    <row r="31" spans="1:7" s="64" customFormat="1" ht="19.5" customHeight="1" thickBot="1" x14ac:dyDescent="0.4">
      <c r="A31" s="192" t="s">
        <v>42</v>
      </c>
      <c r="B31" s="193"/>
      <c r="C31" s="193"/>
      <c r="D31" s="193"/>
      <c r="E31" s="194"/>
      <c r="F31" s="195">
        <f>ROUND(SUM(F29:F30),0)</f>
        <v>0</v>
      </c>
      <c r="G31" s="196"/>
    </row>
    <row r="33" spans="1:8" x14ac:dyDescent="0.25">
      <c r="A33" s="65" t="s">
        <v>43</v>
      </c>
      <c r="B33" s="65"/>
      <c r="C33" s="65"/>
      <c r="D33" s="65"/>
      <c r="E33" s="65"/>
      <c r="F33" s="65"/>
      <c r="G33" s="65"/>
      <c r="H33" t="s">
        <v>4</v>
      </c>
    </row>
    <row r="34" spans="1:8" ht="14.25" customHeight="1" x14ac:dyDescent="0.25">
      <c r="A34" s="65"/>
      <c r="B34" s="66"/>
      <c r="C34" s="66"/>
      <c r="D34" s="66"/>
      <c r="E34" s="66"/>
      <c r="F34" s="66"/>
      <c r="G34" s="66"/>
      <c r="H34" t="s">
        <v>4</v>
      </c>
    </row>
    <row r="35" spans="1:8" ht="12.75" customHeight="1" x14ac:dyDescent="0.25">
      <c r="A35" s="67"/>
      <c r="B35" s="66"/>
      <c r="C35" s="66"/>
      <c r="D35" s="66"/>
      <c r="E35" s="66"/>
      <c r="F35" s="66"/>
      <c r="G35" s="66"/>
      <c r="H35" t="s">
        <v>4</v>
      </c>
    </row>
    <row r="36" spans="1:8" x14ac:dyDescent="0.25">
      <c r="A36" s="67"/>
      <c r="B36" s="66"/>
      <c r="C36" s="66"/>
      <c r="D36" s="66"/>
      <c r="E36" s="66"/>
      <c r="F36" s="66"/>
      <c r="G36" s="66"/>
      <c r="H36" t="s">
        <v>4</v>
      </c>
    </row>
    <row r="37" spans="1:8" x14ac:dyDescent="0.25">
      <c r="A37" s="67"/>
      <c r="B37" s="66"/>
      <c r="C37" s="66"/>
      <c r="D37" s="66"/>
      <c r="E37" s="66"/>
      <c r="F37" s="66"/>
      <c r="G37" s="66"/>
      <c r="H37" t="s">
        <v>4</v>
      </c>
    </row>
    <row r="38" spans="1:8" x14ac:dyDescent="0.25">
      <c r="A38" s="67"/>
      <c r="B38" s="66"/>
      <c r="C38" s="66"/>
      <c r="D38" s="66"/>
      <c r="E38" s="66"/>
      <c r="F38" s="66"/>
      <c r="G38" s="66"/>
      <c r="H38" t="s">
        <v>4</v>
      </c>
    </row>
    <row r="39" spans="1:8" x14ac:dyDescent="0.25">
      <c r="A39" s="67"/>
      <c r="B39" s="66"/>
      <c r="C39" s="66"/>
      <c r="D39" s="66"/>
      <c r="E39" s="66"/>
      <c r="F39" s="66"/>
      <c r="G39" s="66"/>
      <c r="H39" t="s">
        <v>4</v>
      </c>
    </row>
    <row r="40" spans="1:8" x14ac:dyDescent="0.25">
      <c r="A40" s="67"/>
      <c r="B40" s="66"/>
      <c r="C40" s="66"/>
      <c r="D40" s="66"/>
      <c r="E40" s="66"/>
      <c r="F40" s="66"/>
      <c r="G40" s="66"/>
      <c r="H40" t="s">
        <v>4</v>
      </c>
    </row>
    <row r="41" spans="1:8" x14ac:dyDescent="0.25">
      <c r="A41" s="67"/>
      <c r="B41" s="66"/>
      <c r="C41" s="66"/>
      <c r="D41" s="66"/>
      <c r="E41" s="66"/>
      <c r="F41" s="66"/>
      <c r="G41" s="66"/>
      <c r="H41" t="s">
        <v>4</v>
      </c>
    </row>
    <row r="42" spans="1:8" ht="3" customHeight="1" x14ac:dyDescent="0.25">
      <c r="A42" s="67"/>
      <c r="B42" s="66"/>
      <c r="C42" s="66"/>
      <c r="D42" s="66"/>
      <c r="E42" s="66"/>
      <c r="F42" s="66"/>
      <c r="G42" s="66"/>
      <c r="H42" t="s">
        <v>4</v>
      </c>
    </row>
    <row r="43" spans="1:8" x14ac:dyDescent="0.25">
      <c r="B43" s="68"/>
      <c r="C43" s="68"/>
      <c r="D43" s="68"/>
      <c r="E43" s="68"/>
      <c r="F43" s="68"/>
      <c r="G43" s="68"/>
    </row>
    <row r="44" spans="1:8" x14ac:dyDescent="0.25">
      <c r="B44" s="68"/>
      <c r="C44" s="68"/>
      <c r="D44" s="68"/>
      <c r="E44" s="68"/>
      <c r="F44" s="68"/>
      <c r="G44" s="68"/>
    </row>
    <row r="45" spans="1:8" x14ac:dyDescent="0.25">
      <c r="B45" s="68"/>
      <c r="C45" s="68"/>
      <c r="D45" s="68"/>
      <c r="E45" s="68"/>
      <c r="F45" s="68"/>
      <c r="G45" s="68"/>
    </row>
    <row r="46" spans="1:8" x14ac:dyDescent="0.25">
      <c r="B46" s="68"/>
      <c r="C46" s="68"/>
      <c r="D46" s="68"/>
      <c r="E46" s="68"/>
      <c r="F46" s="68"/>
      <c r="G46" s="68"/>
    </row>
    <row r="47" spans="1:8" x14ac:dyDescent="0.25">
      <c r="B47" s="68"/>
      <c r="C47" s="68"/>
      <c r="D47" s="68"/>
      <c r="E47" s="68"/>
      <c r="F47" s="68"/>
      <c r="G47" s="68"/>
    </row>
    <row r="48" spans="1:8" x14ac:dyDescent="0.25">
      <c r="B48" s="68"/>
      <c r="C48" s="68"/>
      <c r="D48" s="68"/>
      <c r="E48" s="68"/>
      <c r="F48" s="68"/>
      <c r="G48" s="68"/>
    </row>
    <row r="49" spans="2:7" x14ac:dyDescent="0.25">
      <c r="B49" s="68"/>
      <c r="C49" s="68"/>
      <c r="D49" s="68"/>
      <c r="E49" s="68"/>
      <c r="F49" s="68"/>
      <c r="G49" s="68"/>
    </row>
    <row r="50" spans="2:7" x14ac:dyDescent="0.25">
      <c r="B50" s="68"/>
      <c r="C50" s="68"/>
      <c r="D50" s="68"/>
      <c r="E50" s="68"/>
      <c r="F50" s="68"/>
      <c r="G50" s="68"/>
    </row>
    <row r="51" spans="2:7" x14ac:dyDescent="0.25">
      <c r="B51" s="68"/>
      <c r="C51" s="68"/>
      <c r="D51" s="68"/>
      <c r="E51" s="68"/>
      <c r="F51" s="68"/>
      <c r="G51" s="68"/>
    </row>
    <row r="52" spans="2:7" x14ac:dyDescent="0.25">
      <c r="B52" s="68"/>
      <c r="C52" s="68"/>
      <c r="D52" s="68"/>
      <c r="E52" s="68"/>
      <c r="F52" s="68"/>
      <c r="G52" s="68"/>
    </row>
  </sheetData>
  <mergeCells count="14">
    <mergeCell ref="B51:G51"/>
    <mergeCell ref="B52:G52"/>
    <mergeCell ref="B45:G45"/>
    <mergeCell ref="B46:G46"/>
    <mergeCell ref="B47:G47"/>
    <mergeCell ref="B48:G48"/>
    <mergeCell ref="B49:G49"/>
    <mergeCell ref="B50:G50"/>
    <mergeCell ref="C7:D7"/>
    <mergeCell ref="C8:D8"/>
    <mergeCell ref="E11:G11"/>
    <mergeCell ref="B34:G42"/>
    <mergeCell ref="B43:G43"/>
    <mergeCell ref="B44:G4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topLeftCell="A13" workbookViewId="0">
      <selection activeCell="E25" sqref="E25:E26"/>
    </sheetView>
  </sheetViews>
  <sheetFormatPr defaultRowHeight="12.5" x14ac:dyDescent="0.25"/>
  <cols>
    <col min="1" max="1" width="5.81640625" customWidth="1"/>
    <col min="2" max="2" width="6.1796875" customWidth="1"/>
    <col min="3" max="3" width="11.453125" customWidth="1"/>
    <col min="4" max="4" width="15.81640625" customWidth="1"/>
    <col min="5" max="5" width="11.26953125" customWidth="1"/>
    <col min="6" max="6" width="10.81640625" customWidth="1"/>
    <col min="7" max="7" width="11" customWidth="1"/>
    <col min="8" max="8" width="11.1796875" customWidth="1"/>
    <col min="9" max="9" width="10.7265625" customWidth="1"/>
  </cols>
  <sheetData>
    <row r="1" spans="1:9" ht="13.5" thickTop="1" x14ac:dyDescent="0.3">
      <c r="A1" s="69" t="s">
        <v>5</v>
      </c>
      <c r="B1" s="70"/>
      <c r="C1" s="71" t="str">
        <f>CONCATENATE(cislostavby," ",nazevstavby)</f>
        <v xml:space="preserve"> ZŠ Sluneční</v>
      </c>
      <c r="D1" s="72"/>
      <c r="E1" s="73"/>
      <c r="F1" s="72"/>
      <c r="G1" s="74"/>
      <c r="H1" s="75"/>
      <c r="I1" s="76"/>
    </row>
    <row r="2" spans="1:9" ht="13.5" thickBot="1" x14ac:dyDescent="0.35">
      <c r="A2" s="77" t="s">
        <v>1</v>
      </c>
      <c r="B2" s="78"/>
      <c r="C2" s="79" t="str">
        <f>CONCATENATE(cisloobjektu," ",nazevobjektu)</f>
        <v xml:space="preserve"> </v>
      </c>
      <c r="D2" s="80"/>
      <c r="E2" s="81"/>
      <c r="F2" s="80"/>
      <c r="G2" s="82"/>
      <c r="H2" s="82"/>
      <c r="I2" s="83"/>
    </row>
    <row r="3" spans="1:9" ht="13" thickTop="1" x14ac:dyDescent="0.25">
      <c r="F3" s="10"/>
    </row>
    <row r="4" spans="1:9" ht="19.5" customHeight="1" x14ac:dyDescent="0.4">
      <c r="A4" s="84" t="s">
        <v>44</v>
      </c>
      <c r="B4" s="1"/>
      <c r="C4" s="1"/>
      <c r="D4" s="1"/>
      <c r="E4" s="85"/>
      <c r="F4" s="1"/>
      <c r="G4" s="1"/>
      <c r="H4" s="1"/>
      <c r="I4" s="1"/>
    </row>
    <row r="5" spans="1:9" ht="13" thickBot="1" x14ac:dyDescent="0.3"/>
    <row r="6" spans="1:9" s="10" customFormat="1" ht="13.5" thickBot="1" x14ac:dyDescent="0.35">
      <c r="A6" s="86"/>
      <c r="B6" s="87" t="s">
        <v>45</v>
      </c>
      <c r="C6" s="87"/>
      <c r="D6" s="88"/>
      <c r="E6" s="89" t="s">
        <v>46</v>
      </c>
      <c r="F6" s="90" t="s">
        <v>47</v>
      </c>
      <c r="G6" s="90" t="s">
        <v>48</v>
      </c>
      <c r="H6" s="90" t="s">
        <v>49</v>
      </c>
      <c r="I6" s="91" t="s">
        <v>27</v>
      </c>
    </row>
    <row r="7" spans="1:9" s="10" customFormat="1" x14ac:dyDescent="0.25">
      <c r="A7" s="185" t="str">
        <f>Položky!B7</f>
        <v>1</v>
      </c>
      <c r="B7" s="92" t="str">
        <f>Položky!C7</f>
        <v>Zemní práce</v>
      </c>
      <c r="C7" s="93"/>
      <c r="D7" s="94"/>
      <c r="E7" s="186">
        <f>Položky!BA14</f>
        <v>0</v>
      </c>
      <c r="F7" s="187">
        <f>Položky!BB14</f>
        <v>0</v>
      </c>
      <c r="G7" s="187">
        <f>Položky!BC14</f>
        <v>0</v>
      </c>
      <c r="H7" s="187">
        <f>Položky!BD14</f>
        <v>0</v>
      </c>
      <c r="I7" s="188">
        <f>Položky!BE14</f>
        <v>0</v>
      </c>
    </row>
    <row r="8" spans="1:9" s="10" customFormat="1" x14ac:dyDescent="0.25">
      <c r="A8" s="185" t="str">
        <f>Položky!B15</f>
        <v>2</v>
      </c>
      <c r="B8" s="92" t="str">
        <f>Položky!C15</f>
        <v>Základy,zvláštní zakládání</v>
      </c>
      <c r="C8" s="93"/>
      <c r="D8" s="94"/>
      <c r="E8" s="186">
        <f>Položky!BA20</f>
        <v>0</v>
      </c>
      <c r="F8" s="187">
        <f>Položky!BB20</f>
        <v>0</v>
      </c>
      <c r="G8" s="187">
        <f>Položky!BC20</f>
        <v>0</v>
      </c>
      <c r="H8" s="187">
        <f>Položky!BD20</f>
        <v>0</v>
      </c>
      <c r="I8" s="188">
        <f>Položky!BE20</f>
        <v>0</v>
      </c>
    </row>
    <row r="9" spans="1:9" s="10" customFormat="1" x14ac:dyDescent="0.25">
      <c r="A9" s="185" t="str">
        <f>Položky!B21</f>
        <v>3</v>
      </c>
      <c r="B9" s="92" t="str">
        <f>Položky!C21</f>
        <v>Svislé a kompletní konstrukce</v>
      </c>
      <c r="C9" s="93"/>
      <c r="D9" s="94"/>
      <c r="E9" s="186">
        <f>Položky!BA26</f>
        <v>0</v>
      </c>
      <c r="F9" s="187">
        <f>Položky!BB26</f>
        <v>0</v>
      </c>
      <c r="G9" s="187">
        <f>Položky!BC26</f>
        <v>0</v>
      </c>
      <c r="H9" s="187">
        <f>Položky!BD26</f>
        <v>0</v>
      </c>
      <c r="I9" s="188">
        <f>Položky!BE26</f>
        <v>0</v>
      </c>
    </row>
    <row r="10" spans="1:9" s="10" customFormat="1" x14ac:dyDescent="0.25">
      <c r="A10" s="185" t="str">
        <f>Položky!B27</f>
        <v>4</v>
      </c>
      <c r="B10" s="92" t="str">
        <f>Položky!C27</f>
        <v>Vodorovné konstrukce</v>
      </c>
      <c r="C10" s="93"/>
      <c r="D10" s="94"/>
      <c r="E10" s="186">
        <f>Položky!BA29</f>
        <v>0</v>
      </c>
      <c r="F10" s="187">
        <f>Položky!BB29</f>
        <v>0</v>
      </c>
      <c r="G10" s="187">
        <f>Položky!BC29</f>
        <v>0</v>
      </c>
      <c r="H10" s="187">
        <f>Položky!BD29</f>
        <v>0</v>
      </c>
      <c r="I10" s="188">
        <f>Položky!BE29</f>
        <v>0</v>
      </c>
    </row>
    <row r="11" spans="1:9" s="10" customFormat="1" x14ac:dyDescent="0.25">
      <c r="A11" s="185" t="str">
        <f>Položky!B30</f>
        <v>62</v>
      </c>
      <c r="B11" s="92" t="str">
        <f>Položky!C30</f>
        <v>Upravy povrchů vnější</v>
      </c>
      <c r="C11" s="93"/>
      <c r="D11" s="94"/>
      <c r="E11" s="186">
        <f>Položky!BA34</f>
        <v>0</v>
      </c>
      <c r="F11" s="187">
        <f>Položky!BB34</f>
        <v>0</v>
      </c>
      <c r="G11" s="187">
        <f>Položky!BC34</f>
        <v>0</v>
      </c>
      <c r="H11" s="187">
        <f>Položky!BD34</f>
        <v>0</v>
      </c>
      <c r="I11" s="188">
        <f>Položky!BE34</f>
        <v>0</v>
      </c>
    </row>
    <row r="12" spans="1:9" s="10" customFormat="1" x14ac:dyDescent="0.25">
      <c r="A12" s="185" t="str">
        <f>Položky!B35</f>
        <v>90</v>
      </c>
      <c r="B12" s="92" t="str">
        <f>Položky!C35</f>
        <v>Přípočty</v>
      </c>
      <c r="C12" s="93"/>
      <c r="D12" s="94"/>
      <c r="E12" s="186">
        <f>Položky!BA37</f>
        <v>0</v>
      </c>
      <c r="F12" s="187">
        <f>Položky!BB37</f>
        <v>0</v>
      </c>
      <c r="G12" s="187">
        <f>Položky!BC37</f>
        <v>0</v>
      </c>
      <c r="H12" s="187">
        <f>Položky!BD37</f>
        <v>0</v>
      </c>
      <c r="I12" s="188">
        <f>Položky!BE37</f>
        <v>0</v>
      </c>
    </row>
    <row r="13" spans="1:9" s="10" customFormat="1" x14ac:dyDescent="0.25">
      <c r="A13" s="185" t="str">
        <f>Položky!B38</f>
        <v>91</v>
      </c>
      <c r="B13" s="92" t="str">
        <f>Položky!C38</f>
        <v>Doplňující práce na komunikaci</v>
      </c>
      <c r="C13" s="93"/>
      <c r="D13" s="94"/>
      <c r="E13" s="186">
        <f>Položky!BA41</f>
        <v>0</v>
      </c>
      <c r="F13" s="187">
        <f>Položky!BB41</f>
        <v>0</v>
      </c>
      <c r="G13" s="187">
        <f>Položky!BC41</f>
        <v>0</v>
      </c>
      <c r="H13" s="187">
        <f>Položky!BD41</f>
        <v>0</v>
      </c>
      <c r="I13" s="188">
        <f>Položky!BE41</f>
        <v>0</v>
      </c>
    </row>
    <row r="14" spans="1:9" s="10" customFormat="1" x14ac:dyDescent="0.25">
      <c r="A14" s="185" t="str">
        <f>Položky!B42</f>
        <v>94</v>
      </c>
      <c r="B14" s="92" t="str">
        <f>Položky!C42</f>
        <v>Lešení a stavební výtahy</v>
      </c>
      <c r="C14" s="93"/>
      <c r="D14" s="94"/>
      <c r="E14" s="186">
        <f>Položky!BA46</f>
        <v>0</v>
      </c>
      <c r="F14" s="187">
        <f>Položky!BB46</f>
        <v>0</v>
      </c>
      <c r="G14" s="187">
        <f>Položky!BC46</f>
        <v>0</v>
      </c>
      <c r="H14" s="187">
        <f>Položky!BD46</f>
        <v>0</v>
      </c>
      <c r="I14" s="188">
        <f>Položky!BE46</f>
        <v>0</v>
      </c>
    </row>
    <row r="15" spans="1:9" s="10" customFormat="1" x14ac:dyDescent="0.25">
      <c r="A15" s="185" t="str">
        <f>Položky!B47</f>
        <v>95</v>
      </c>
      <c r="B15" s="92" t="str">
        <f>Položky!C47</f>
        <v>Dokončovací kce na pozem.stav.</v>
      </c>
      <c r="C15" s="93"/>
      <c r="D15" s="94"/>
      <c r="E15" s="186">
        <f>Položky!BA49</f>
        <v>0</v>
      </c>
      <c r="F15" s="187">
        <f>Položky!BB49</f>
        <v>0</v>
      </c>
      <c r="G15" s="187">
        <f>Položky!BC49</f>
        <v>0</v>
      </c>
      <c r="H15" s="187">
        <f>Položky!BD49</f>
        <v>0</v>
      </c>
      <c r="I15" s="188">
        <f>Položky!BE49</f>
        <v>0</v>
      </c>
    </row>
    <row r="16" spans="1:9" s="10" customFormat="1" x14ac:dyDescent="0.25">
      <c r="A16" s="185" t="str">
        <f>Položky!B50</f>
        <v>97</v>
      </c>
      <c r="B16" s="92" t="str">
        <f>Položky!C50</f>
        <v>Prorážení otvorů</v>
      </c>
      <c r="C16" s="93"/>
      <c r="D16" s="94"/>
      <c r="E16" s="186">
        <f>Položky!BA53</f>
        <v>0</v>
      </c>
      <c r="F16" s="187">
        <f>Položky!BB53</f>
        <v>0</v>
      </c>
      <c r="G16" s="187">
        <f>Položky!BC53</f>
        <v>0</v>
      </c>
      <c r="H16" s="187">
        <f>Položky!BD53</f>
        <v>0</v>
      </c>
      <c r="I16" s="188">
        <f>Položky!BE53</f>
        <v>0</v>
      </c>
    </row>
    <row r="17" spans="1:57" s="10" customFormat="1" x14ac:dyDescent="0.25">
      <c r="A17" s="185" t="str">
        <f>Položky!B54</f>
        <v>99</v>
      </c>
      <c r="B17" s="92" t="str">
        <f>Položky!C54</f>
        <v>Staveništní přesun hmot</v>
      </c>
      <c r="C17" s="93"/>
      <c r="D17" s="94"/>
      <c r="E17" s="186">
        <f>Položky!BA56</f>
        <v>0</v>
      </c>
      <c r="F17" s="187">
        <f>Položky!BB56</f>
        <v>0</v>
      </c>
      <c r="G17" s="187">
        <f>Položky!BC56</f>
        <v>0</v>
      </c>
      <c r="H17" s="187">
        <f>Položky!BD56</f>
        <v>0</v>
      </c>
      <c r="I17" s="188">
        <f>Položky!BE56</f>
        <v>0</v>
      </c>
    </row>
    <row r="18" spans="1:57" s="10" customFormat="1" x14ac:dyDescent="0.25">
      <c r="A18" s="185" t="str">
        <f>Položky!B57</f>
        <v>767</v>
      </c>
      <c r="B18" s="92" t="str">
        <f>Položky!C57</f>
        <v>Konstrukce zámečnické</v>
      </c>
      <c r="C18" s="93"/>
      <c r="D18" s="94"/>
      <c r="E18" s="186">
        <f>Položky!BA61</f>
        <v>0</v>
      </c>
      <c r="F18" s="187">
        <f>Položky!BB61</f>
        <v>0</v>
      </c>
      <c r="G18" s="187">
        <f>Položky!BC61</f>
        <v>0</v>
      </c>
      <c r="H18" s="187">
        <f>Položky!BD61</f>
        <v>0</v>
      </c>
      <c r="I18" s="188">
        <f>Položky!BE61</f>
        <v>0</v>
      </c>
    </row>
    <row r="19" spans="1:57" s="10" customFormat="1" ht="13" thickBot="1" x14ac:dyDescent="0.3">
      <c r="A19" s="185" t="str">
        <f>Položky!B62</f>
        <v>784</v>
      </c>
      <c r="B19" s="92" t="str">
        <f>Položky!C62</f>
        <v>Malby</v>
      </c>
      <c r="C19" s="93"/>
      <c r="D19" s="94"/>
      <c r="E19" s="186">
        <f>Položky!BA64</f>
        <v>0</v>
      </c>
      <c r="F19" s="187">
        <f>Položky!BB64</f>
        <v>0</v>
      </c>
      <c r="G19" s="187">
        <f>Položky!BC64</f>
        <v>0</v>
      </c>
      <c r="H19" s="187">
        <f>Položky!BD64</f>
        <v>0</v>
      </c>
      <c r="I19" s="188">
        <f>Položky!BE64</f>
        <v>0</v>
      </c>
    </row>
    <row r="20" spans="1:57" s="100" customFormat="1" ht="13.5" thickBot="1" x14ac:dyDescent="0.35">
      <c r="A20" s="95"/>
      <c r="B20" s="87" t="s">
        <v>50</v>
      </c>
      <c r="C20" s="87"/>
      <c r="D20" s="96"/>
      <c r="E20" s="97">
        <f>SUM(E7:E19)</f>
        <v>0</v>
      </c>
      <c r="F20" s="98">
        <f>SUM(F7:F19)</f>
        <v>0</v>
      </c>
      <c r="G20" s="98">
        <f>SUM(G7:G19)</f>
        <v>0</v>
      </c>
      <c r="H20" s="98">
        <f>SUM(H7:H19)</f>
        <v>0</v>
      </c>
      <c r="I20" s="99">
        <f>SUM(I7:I19)</f>
        <v>0</v>
      </c>
    </row>
    <row r="21" spans="1:57" x14ac:dyDescent="0.25">
      <c r="A21" s="93"/>
      <c r="B21" s="93"/>
      <c r="C21" s="93"/>
      <c r="D21" s="93"/>
      <c r="E21" s="93"/>
      <c r="F21" s="93"/>
      <c r="G21" s="93"/>
      <c r="H21" s="93"/>
      <c r="I21" s="93"/>
    </row>
    <row r="22" spans="1:57" ht="19.5" customHeight="1" x14ac:dyDescent="0.4">
      <c r="A22" s="101" t="s">
        <v>51</v>
      </c>
      <c r="B22" s="101"/>
      <c r="C22" s="101"/>
      <c r="D22" s="101"/>
      <c r="E22" s="101"/>
      <c r="F22" s="101"/>
      <c r="G22" s="102"/>
      <c r="H22" s="101"/>
      <c r="I22" s="101"/>
      <c r="BA22" s="31"/>
      <c r="BB22" s="31"/>
      <c r="BC22" s="31"/>
      <c r="BD22" s="31"/>
      <c r="BE22" s="31"/>
    </row>
    <row r="23" spans="1:57" ht="13" thickBot="1" x14ac:dyDescent="0.3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57" ht="13" x14ac:dyDescent="0.3">
      <c r="A24" s="104" t="s">
        <v>52</v>
      </c>
      <c r="B24" s="105"/>
      <c r="C24" s="105"/>
      <c r="D24" s="106"/>
      <c r="E24" s="107" t="s">
        <v>53</v>
      </c>
      <c r="F24" s="108" t="s">
        <v>54</v>
      </c>
      <c r="G24" s="109" t="s">
        <v>55</v>
      </c>
      <c r="H24" s="110"/>
      <c r="I24" s="111" t="s">
        <v>53</v>
      </c>
    </row>
    <row r="25" spans="1:57" ht="13" x14ac:dyDescent="0.3">
      <c r="A25" s="112" t="s">
        <v>168</v>
      </c>
      <c r="B25" s="198"/>
      <c r="C25" s="198"/>
      <c r="D25" s="199"/>
      <c r="E25" s="115">
        <v>0</v>
      </c>
      <c r="F25" s="200"/>
      <c r="G25" s="201"/>
      <c r="H25" s="202"/>
      <c r="I25" s="119">
        <f>E25+F25*G25/100</f>
        <v>0</v>
      </c>
    </row>
    <row r="26" spans="1:57" x14ac:dyDescent="0.25">
      <c r="A26" s="112" t="s">
        <v>169</v>
      </c>
      <c r="B26" s="113"/>
      <c r="C26" s="113"/>
      <c r="D26" s="114"/>
      <c r="E26" s="115">
        <v>0</v>
      </c>
      <c r="F26" s="116"/>
      <c r="G26" s="117">
        <f>CHOOSE(BA26+1,HSV+PSV,HSV+PSV+Mont,HSV+PSV+Dodavka+Mont,HSV,PSV,Mont,Dodavka,Mont+Dodavka,0)</f>
        <v>0</v>
      </c>
      <c r="H26" s="118"/>
      <c r="I26" s="119">
        <f>E26+F26*G26/100</f>
        <v>0</v>
      </c>
      <c r="BA26">
        <v>8</v>
      </c>
    </row>
    <row r="27" spans="1:57" ht="13.5" thickBot="1" x14ac:dyDescent="0.35">
      <c r="A27" s="120"/>
      <c r="B27" s="121" t="s">
        <v>56</v>
      </c>
      <c r="C27" s="122"/>
      <c r="D27" s="123"/>
      <c r="E27" s="124"/>
      <c r="F27" s="125"/>
      <c r="G27" s="125"/>
      <c r="H27" s="126">
        <f>SUM(I25:I26)</f>
        <v>0</v>
      </c>
      <c r="I27" s="127"/>
    </row>
    <row r="28" spans="1:57" x14ac:dyDescent="0.25">
      <c r="A28" s="103"/>
      <c r="B28" s="103"/>
      <c r="C28" s="103"/>
      <c r="D28" s="103"/>
      <c r="E28" s="103"/>
      <c r="F28" s="103"/>
      <c r="G28" s="103"/>
      <c r="H28" s="103"/>
      <c r="I28" s="103"/>
    </row>
    <row r="29" spans="1:57" ht="13" x14ac:dyDescent="0.3">
      <c r="B29" s="100"/>
      <c r="F29" s="128"/>
      <c r="G29" s="129"/>
      <c r="H29" s="129"/>
      <c r="I29" s="130"/>
    </row>
    <row r="30" spans="1:57" x14ac:dyDescent="0.25">
      <c r="F30" s="128"/>
      <c r="G30" s="129"/>
      <c r="H30" s="129"/>
      <c r="I30" s="130"/>
    </row>
    <row r="31" spans="1:57" x14ac:dyDescent="0.25">
      <c r="F31" s="128"/>
      <c r="G31" s="129"/>
      <c r="H31" s="129"/>
      <c r="I31" s="130"/>
    </row>
    <row r="32" spans="1:57" x14ac:dyDescent="0.25">
      <c r="F32" s="128"/>
      <c r="G32" s="129"/>
      <c r="H32" s="129"/>
      <c r="I32" s="130"/>
    </row>
    <row r="33" spans="6:9" x14ac:dyDescent="0.25">
      <c r="F33" s="128"/>
      <c r="G33" s="129"/>
      <c r="H33" s="129"/>
      <c r="I33" s="130"/>
    </row>
    <row r="34" spans="6:9" x14ac:dyDescent="0.25">
      <c r="F34" s="128"/>
      <c r="G34" s="129"/>
      <c r="H34" s="129"/>
      <c r="I34" s="130"/>
    </row>
    <row r="35" spans="6:9" x14ac:dyDescent="0.25">
      <c r="F35" s="128"/>
      <c r="G35" s="129"/>
      <c r="H35" s="129"/>
      <c r="I35" s="130"/>
    </row>
    <row r="36" spans="6:9" x14ac:dyDescent="0.25">
      <c r="F36" s="128"/>
      <c r="G36" s="129"/>
      <c r="H36" s="129"/>
      <c r="I36" s="130"/>
    </row>
    <row r="37" spans="6:9" x14ac:dyDescent="0.25">
      <c r="F37" s="128"/>
      <c r="G37" s="129"/>
      <c r="H37" s="129"/>
      <c r="I37" s="130"/>
    </row>
    <row r="38" spans="6:9" x14ac:dyDescent="0.25">
      <c r="F38" s="128"/>
      <c r="G38" s="129"/>
      <c r="H38" s="129"/>
      <c r="I38" s="130"/>
    </row>
    <row r="39" spans="6:9" x14ac:dyDescent="0.25">
      <c r="F39" s="128"/>
      <c r="G39" s="129"/>
      <c r="H39" s="129"/>
      <c r="I39" s="130"/>
    </row>
    <row r="40" spans="6:9" x14ac:dyDescent="0.25">
      <c r="F40" s="128"/>
      <c r="G40" s="129"/>
      <c r="H40" s="129"/>
      <c r="I40" s="130"/>
    </row>
    <row r="41" spans="6:9" x14ac:dyDescent="0.25">
      <c r="F41" s="128"/>
      <c r="G41" s="129"/>
      <c r="H41" s="129"/>
      <c r="I41" s="130"/>
    </row>
    <row r="42" spans="6:9" x14ac:dyDescent="0.25">
      <c r="F42" s="128"/>
      <c r="G42" s="129"/>
      <c r="H42" s="129"/>
      <c r="I42" s="130"/>
    </row>
    <row r="43" spans="6:9" x14ac:dyDescent="0.25">
      <c r="F43" s="128"/>
      <c r="G43" s="129"/>
      <c r="H43" s="129"/>
      <c r="I43" s="130"/>
    </row>
    <row r="44" spans="6:9" x14ac:dyDescent="0.25">
      <c r="F44" s="128"/>
      <c r="G44" s="129"/>
      <c r="H44" s="129"/>
      <c r="I44" s="130"/>
    </row>
    <row r="45" spans="6:9" x14ac:dyDescent="0.25">
      <c r="F45" s="128"/>
      <c r="G45" s="129"/>
      <c r="H45" s="129"/>
      <c r="I45" s="130"/>
    </row>
    <row r="46" spans="6:9" x14ac:dyDescent="0.25">
      <c r="F46" s="128"/>
      <c r="G46" s="129"/>
      <c r="H46" s="129"/>
      <c r="I46" s="130"/>
    </row>
    <row r="47" spans="6:9" x14ac:dyDescent="0.25">
      <c r="F47" s="128"/>
      <c r="G47" s="129"/>
      <c r="H47" s="129"/>
      <c r="I47" s="130"/>
    </row>
    <row r="48" spans="6:9" x14ac:dyDescent="0.25">
      <c r="F48" s="128"/>
      <c r="G48" s="129"/>
      <c r="H48" s="129"/>
      <c r="I48" s="130"/>
    </row>
    <row r="49" spans="6:9" x14ac:dyDescent="0.25">
      <c r="F49" s="128"/>
      <c r="G49" s="129"/>
      <c r="H49" s="129"/>
      <c r="I49" s="130"/>
    </row>
    <row r="50" spans="6:9" x14ac:dyDescent="0.25">
      <c r="F50" s="128"/>
      <c r="G50" s="129"/>
      <c r="H50" s="129"/>
      <c r="I50" s="130"/>
    </row>
    <row r="51" spans="6:9" x14ac:dyDescent="0.25">
      <c r="F51" s="128"/>
      <c r="G51" s="129"/>
      <c r="H51" s="129"/>
      <c r="I51" s="130"/>
    </row>
    <row r="52" spans="6:9" x14ac:dyDescent="0.25">
      <c r="F52" s="128"/>
      <c r="G52" s="129"/>
      <c r="H52" s="129"/>
      <c r="I52" s="130"/>
    </row>
    <row r="53" spans="6:9" x14ac:dyDescent="0.25">
      <c r="F53" s="128"/>
      <c r="G53" s="129"/>
      <c r="H53" s="129"/>
      <c r="I53" s="130"/>
    </row>
    <row r="54" spans="6:9" x14ac:dyDescent="0.25">
      <c r="F54" s="128"/>
      <c r="G54" s="129"/>
      <c r="H54" s="129"/>
      <c r="I54" s="130"/>
    </row>
    <row r="55" spans="6:9" x14ac:dyDescent="0.25">
      <c r="F55" s="128"/>
      <c r="G55" s="129"/>
      <c r="H55" s="129"/>
      <c r="I55" s="130"/>
    </row>
    <row r="56" spans="6:9" x14ac:dyDescent="0.25">
      <c r="F56" s="128"/>
      <c r="G56" s="129"/>
      <c r="H56" s="129"/>
      <c r="I56" s="130"/>
    </row>
    <row r="57" spans="6:9" x14ac:dyDescent="0.25">
      <c r="F57" s="128"/>
      <c r="G57" s="129"/>
      <c r="H57" s="129"/>
      <c r="I57" s="130"/>
    </row>
    <row r="58" spans="6:9" x14ac:dyDescent="0.25">
      <c r="F58" s="128"/>
      <c r="G58" s="129"/>
      <c r="H58" s="129"/>
      <c r="I58" s="130"/>
    </row>
    <row r="59" spans="6:9" x14ac:dyDescent="0.25">
      <c r="F59" s="128"/>
      <c r="G59" s="129"/>
      <c r="H59" s="129"/>
      <c r="I59" s="130"/>
    </row>
    <row r="60" spans="6:9" x14ac:dyDescent="0.25">
      <c r="F60" s="128"/>
      <c r="G60" s="129"/>
      <c r="H60" s="129"/>
      <c r="I60" s="130"/>
    </row>
    <row r="61" spans="6:9" x14ac:dyDescent="0.25">
      <c r="F61" s="128"/>
      <c r="G61" s="129"/>
      <c r="H61" s="129"/>
      <c r="I61" s="130"/>
    </row>
    <row r="62" spans="6:9" x14ac:dyDescent="0.25">
      <c r="F62" s="128"/>
      <c r="G62" s="129"/>
      <c r="H62" s="129"/>
      <c r="I62" s="130"/>
    </row>
    <row r="63" spans="6:9" x14ac:dyDescent="0.25">
      <c r="F63" s="128"/>
      <c r="G63" s="129"/>
      <c r="H63" s="129"/>
      <c r="I63" s="130"/>
    </row>
    <row r="64" spans="6:9" x14ac:dyDescent="0.25">
      <c r="F64" s="128"/>
      <c r="G64" s="129"/>
      <c r="H64" s="129"/>
      <c r="I64" s="130"/>
    </row>
    <row r="65" spans="6:9" x14ac:dyDescent="0.25">
      <c r="F65" s="128"/>
      <c r="G65" s="129"/>
      <c r="H65" s="129"/>
      <c r="I65" s="130"/>
    </row>
    <row r="66" spans="6:9" x14ac:dyDescent="0.25">
      <c r="F66" s="128"/>
      <c r="G66" s="129"/>
      <c r="H66" s="129"/>
      <c r="I66" s="130"/>
    </row>
    <row r="67" spans="6:9" x14ac:dyDescent="0.25">
      <c r="F67" s="128"/>
      <c r="G67" s="129"/>
      <c r="H67" s="129"/>
      <c r="I67" s="130"/>
    </row>
    <row r="68" spans="6:9" x14ac:dyDescent="0.25">
      <c r="F68" s="128"/>
      <c r="G68" s="129"/>
      <c r="H68" s="129"/>
      <c r="I68" s="130"/>
    </row>
    <row r="69" spans="6:9" x14ac:dyDescent="0.25">
      <c r="F69" s="128"/>
      <c r="G69" s="129"/>
      <c r="H69" s="129"/>
      <c r="I69" s="130"/>
    </row>
    <row r="70" spans="6:9" x14ac:dyDescent="0.25">
      <c r="F70" s="128"/>
      <c r="G70" s="129"/>
      <c r="H70" s="129"/>
      <c r="I70" s="130"/>
    </row>
    <row r="71" spans="6:9" x14ac:dyDescent="0.25">
      <c r="F71" s="128"/>
      <c r="G71" s="129"/>
      <c r="H71" s="129"/>
      <c r="I71" s="130"/>
    </row>
    <row r="72" spans="6:9" x14ac:dyDescent="0.25">
      <c r="F72" s="128"/>
      <c r="G72" s="129"/>
      <c r="H72" s="129"/>
      <c r="I72" s="130"/>
    </row>
    <row r="73" spans="6:9" x14ac:dyDescent="0.25">
      <c r="F73" s="128"/>
      <c r="G73" s="129"/>
      <c r="H73" s="129"/>
      <c r="I73" s="130"/>
    </row>
    <row r="74" spans="6:9" x14ac:dyDescent="0.25">
      <c r="F74" s="128"/>
      <c r="G74" s="129"/>
      <c r="H74" s="129"/>
      <c r="I74" s="130"/>
    </row>
    <row r="75" spans="6:9" x14ac:dyDescent="0.25">
      <c r="F75" s="128"/>
      <c r="G75" s="129"/>
      <c r="H75" s="129"/>
      <c r="I75" s="130"/>
    </row>
    <row r="76" spans="6:9" x14ac:dyDescent="0.25">
      <c r="F76" s="128"/>
      <c r="G76" s="129"/>
      <c r="H76" s="129"/>
      <c r="I76" s="130"/>
    </row>
    <row r="77" spans="6:9" x14ac:dyDescent="0.25">
      <c r="F77" s="128"/>
      <c r="G77" s="129"/>
      <c r="H77" s="129"/>
      <c r="I77" s="130"/>
    </row>
    <row r="78" spans="6:9" x14ac:dyDescent="0.25">
      <c r="F78" s="128"/>
      <c r="G78" s="129"/>
      <c r="H78" s="129"/>
      <c r="I78" s="130"/>
    </row>
  </sheetData>
  <mergeCells count="4">
    <mergeCell ref="A1:B1"/>
    <mergeCell ref="A2:B2"/>
    <mergeCell ref="G2:I2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7"/>
  <sheetViews>
    <sheetView showGridLines="0" showZeros="0" zoomScaleNormal="100" workbookViewId="0">
      <selection activeCell="G21" sqref="G21"/>
    </sheetView>
  </sheetViews>
  <sheetFormatPr defaultColWidth="9.1796875" defaultRowHeight="12.5" x14ac:dyDescent="0.25"/>
  <cols>
    <col min="1" max="1" width="3.81640625" style="131" customWidth="1"/>
    <col min="2" max="2" width="12" style="131" customWidth="1"/>
    <col min="3" max="3" width="40.453125" style="131" customWidth="1"/>
    <col min="4" max="4" width="5.54296875" style="131" customWidth="1"/>
    <col min="5" max="5" width="8.54296875" style="179" customWidth="1"/>
    <col min="6" max="6" width="9.81640625" style="131" customWidth="1"/>
    <col min="7" max="7" width="13.81640625" style="131" customWidth="1"/>
    <col min="8" max="16384" width="9.1796875" style="131"/>
  </cols>
  <sheetData>
    <row r="1" spans="1:104" ht="18.5" thickBot="1" x14ac:dyDescent="0.45">
      <c r="A1" s="189" t="s">
        <v>167</v>
      </c>
      <c r="B1" s="190"/>
      <c r="C1" s="190"/>
      <c r="D1" s="190"/>
      <c r="E1" s="190"/>
      <c r="F1" s="190"/>
      <c r="G1" s="191"/>
    </row>
    <row r="2" spans="1:104" ht="13.5" thickBot="1" x14ac:dyDescent="0.35">
      <c r="A2" s="132"/>
      <c r="B2" s="133"/>
      <c r="C2" s="134"/>
      <c r="D2" s="134"/>
      <c r="E2" s="135"/>
      <c r="F2" s="134"/>
      <c r="G2" s="134"/>
    </row>
    <row r="3" spans="1:104" ht="13.5" thickTop="1" x14ac:dyDescent="0.3">
      <c r="A3" s="136" t="s">
        <v>5</v>
      </c>
      <c r="B3" s="137"/>
      <c r="C3" s="138" t="str">
        <f>CONCATENATE(cislostavby," ",nazevstavby)</f>
        <v xml:space="preserve"> ZŠ Sluneční</v>
      </c>
      <c r="D3" s="139"/>
      <c r="E3" s="140"/>
      <c r="F3" s="141">
        <f>Rekapitulace!H1</f>
        <v>0</v>
      </c>
      <c r="G3" s="142"/>
    </row>
    <row r="4" spans="1:104" ht="13.5" thickBot="1" x14ac:dyDescent="0.35">
      <c r="A4" s="143" t="s">
        <v>1</v>
      </c>
      <c r="B4" s="144"/>
      <c r="C4" s="145" t="str">
        <f>CONCATENATE(cisloobjektu," ",nazevobjektu)</f>
        <v xml:space="preserve"> </v>
      </c>
      <c r="D4" s="146"/>
      <c r="E4" s="147"/>
      <c r="F4" s="147"/>
      <c r="G4" s="148"/>
    </row>
    <row r="5" spans="1:104" ht="13" thickTop="1" x14ac:dyDescent="0.25">
      <c r="A5" s="149"/>
      <c r="B5" s="150"/>
      <c r="C5" s="150"/>
      <c r="D5" s="132"/>
      <c r="E5" s="151"/>
      <c r="F5" s="132"/>
      <c r="G5" s="152"/>
    </row>
    <row r="6" spans="1:104" x14ac:dyDescent="0.25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</row>
    <row r="7" spans="1:104" ht="13" x14ac:dyDescent="0.3">
      <c r="A7" s="157" t="s">
        <v>64</v>
      </c>
      <c r="B7" s="158" t="s">
        <v>65</v>
      </c>
      <c r="C7" s="159" t="s">
        <v>66</v>
      </c>
      <c r="D7" s="160"/>
      <c r="E7" s="161"/>
      <c r="F7" s="161"/>
      <c r="G7" s="162"/>
      <c r="H7" s="163"/>
      <c r="I7" s="163"/>
      <c r="O7" s="164">
        <v>1</v>
      </c>
    </row>
    <row r="8" spans="1:104" x14ac:dyDescent="0.25">
      <c r="A8" s="165">
        <v>1</v>
      </c>
      <c r="B8" s="166" t="s">
        <v>69</v>
      </c>
      <c r="C8" s="167" t="s">
        <v>70</v>
      </c>
      <c r="D8" s="168" t="s">
        <v>71</v>
      </c>
      <c r="E8" s="169">
        <v>4.2</v>
      </c>
      <c r="F8" s="169"/>
      <c r="G8" s="170">
        <f>E8*F8</f>
        <v>0</v>
      </c>
      <c r="O8" s="164">
        <v>2</v>
      </c>
      <c r="AA8" s="131">
        <v>12</v>
      </c>
      <c r="AB8" s="131">
        <v>0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Z8" s="131">
        <v>0</v>
      </c>
    </row>
    <row r="9" spans="1:104" x14ac:dyDescent="0.25">
      <c r="A9" s="165">
        <v>2</v>
      </c>
      <c r="B9" s="166" t="s">
        <v>72</v>
      </c>
      <c r="C9" s="167" t="s">
        <v>73</v>
      </c>
      <c r="D9" s="168" t="s">
        <v>71</v>
      </c>
      <c r="E9" s="169">
        <v>4.2</v>
      </c>
      <c r="F9" s="169"/>
      <c r="G9" s="170">
        <f>E9*F9</f>
        <v>0</v>
      </c>
      <c r="O9" s="164">
        <v>2</v>
      </c>
      <c r="AA9" s="131">
        <v>12</v>
      </c>
      <c r="AB9" s="131">
        <v>0</v>
      </c>
      <c r="AC9" s="131">
        <v>2</v>
      </c>
      <c r="AZ9" s="131">
        <v>1</v>
      </c>
      <c r="BA9" s="131">
        <f>IF(AZ9=1,G9,0)</f>
        <v>0</v>
      </c>
      <c r="BB9" s="131">
        <f>IF(AZ9=2,G9,0)</f>
        <v>0</v>
      </c>
      <c r="BC9" s="131">
        <f>IF(AZ9=3,G9,0)</f>
        <v>0</v>
      </c>
      <c r="BD9" s="131">
        <f>IF(AZ9=4,G9,0)</f>
        <v>0</v>
      </c>
      <c r="BE9" s="131">
        <f>IF(AZ9=5,G9,0)</f>
        <v>0</v>
      </c>
      <c r="CZ9" s="131">
        <v>0</v>
      </c>
    </row>
    <row r="10" spans="1:104" x14ac:dyDescent="0.25">
      <c r="A10" s="165">
        <v>3</v>
      </c>
      <c r="B10" s="166" t="s">
        <v>74</v>
      </c>
      <c r="C10" s="167" t="s">
        <v>75</v>
      </c>
      <c r="D10" s="168" t="s">
        <v>71</v>
      </c>
      <c r="E10" s="169">
        <v>1.4</v>
      </c>
      <c r="F10" s="169"/>
      <c r="G10" s="170">
        <f>E10*F10</f>
        <v>0</v>
      </c>
      <c r="O10" s="164">
        <v>2</v>
      </c>
      <c r="AA10" s="131">
        <v>12</v>
      </c>
      <c r="AB10" s="131">
        <v>0</v>
      </c>
      <c r="AC10" s="131">
        <v>3</v>
      </c>
      <c r="AZ10" s="131">
        <v>1</v>
      </c>
      <c r="BA10" s="131">
        <f>IF(AZ10=1,G10,0)</f>
        <v>0</v>
      </c>
      <c r="BB10" s="131">
        <f>IF(AZ10=2,G10,0)</f>
        <v>0</v>
      </c>
      <c r="BC10" s="131">
        <f>IF(AZ10=3,G10,0)</f>
        <v>0</v>
      </c>
      <c r="BD10" s="131">
        <f>IF(AZ10=4,G10,0)</f>
        <v>0</v>
      </c>
      <c r="BE10" s="131">
        <f>IF(AZ10=5,G10,0)</f>
        <v>0</v>
      </c>
      <c r="CZ10" s="131">
        <v>0</v>
      </c>
    </row>
    <row r="11" spans="1:104" x14ac:dyDescent="0.25">
      <c r="A11" s="165">
        <v>4</v>
      </c>
      <c r="B11" s="166" t="s">
        <v>76</v>
      </c>
      <c r="C11" s="167" t="s">
        <v>77</v>
      </c>
      <c r="D11" s="168" t="s">
        <v>71</v>
      </c>
      <c r="E11" s="169">
        <v>1.4</v>
      </c>
      <c r="F11" s="169"/>
      <c r="G11" s="170">
        <f>E11*F11</f>
        <v>0</v>
      </c>
      <c r="O11" s="164">
        <v>2</v>
      </c>
      <c r="AA11" s="131">
        <v>12</v>
      </c>
      <c r="AB11" s="131">
        <v>0</v>
      </c>
      <c r="AC11" s="131">
        <v>4</v>
      </c>
      <c r="AZ11" s="131">
        <v>1</v>
      </c>
      <c r="BA11" s="131">
        <f>IF(AZ11=1,G11,0)</f>
        <v>0</v>
      </c>
      <c r="BB11" s="131">
        <f>IF(AZ11=2,G11,0)</f>
        <v>0</v>
      </c>
      <c r="BC11" s="131">
        <f>IF(AZ11=3,G11,0)</f>
        <v>0</v>
      </c>
      <c r="BD11" s="131">
        <f>IF(AZ11=4,G11,0)</f>
        <v>0</v>
      </c>
      <c r="BE11" s="131">
        <f>IF(AZ11=5,G11,0)</f>
        <v>0</v>
      </c>
      <c r="CZ11" s="131">
        <v>0</v>
      </c>
    </row>
    <row r="12" spans="1:104" ht="20.5" x14ac:dyDescent="0.25">
      <c r="A12" s="165">
        <v>5</v>
      </c>
      <c r="B12" s="166" t="s">
        <v>78</v>
      </c>
      <c r="C12" s="167" t="s">
        <v>79</v>
      </c>
      <c r="D12" s="168" t="s">
        <v>71</v>
      </c>
      <c r="E12" s="169">
        <v>0.5</v>
      </c>
      <c r="F12" s="169"/>
      <c r="G12" s="170">
        <f>E12*F12</f>
        <v>0</v>
      </c>
      <c r="O12" s="164">
        <v>2</v>
      </c>
      <c r="AA12" s="131">
        <v>12</v>
      </c>
      <c r="AB12" s="131">
        <v>0</v>
      </c>
      <c r="AC12" s="131">
        <v>5</v>
      </c>
      <c r="AZ12" s="131">
        <v>1</v>
      </c>
      <c r="BA12" s="131">
        <f>IF(AZ12=1,G12,0)</f>
        <v>0</v>
      </c>
      <c r="BB12" s="131">
        <f>IF(AZ12=2,G12,0)</f>
        <v>0</v>
      </c>
      <c r="BC12" s="131">
        <f>IF(AZ12=3,G12,0)</f>
        <v>0</v>
      </c>
      <c r="BD12" s="131">
        <f>IF(AZ12=4,G12,0)</f>
        <v>0</v>
      </c>
      <c r="BE12" s="131">
        <f>IF(AZ12=5,G12,0)</f>
        <v>0</v>
      </c>
      <c r="CZ12" s="131">
        <v>0</v>
      </c>
    </row>
    <row r="13" spans="1:104" ht="20.5" x14ac:dyDescent="0.25">
      <c r="A13" s="165">
        <v>6</v>
      </c>
      <c r="B13" s="166" t="s">
        <v>80</v>
      </c>
      <c r="C13" s="167" t="s">
        <v>81</v>
      </c>
      <c r="D13" s="168" t="s">
        <v>71</v>
      </c>
      <c r="E13" s="169">
        <v>2.2999999999999998</v>
      </c>
      <c r="F13" s="169"/>
      <c r="G13" s="170">
        <f>E13*F13</f>
        <v>0</v>
      </c>
      <c r="O13" s="164">
        <v>2</v>
      </c>
      <c r="AA13" s="131">
        <v>12</v>
      </c>
      <c r="AB13" s="131">
        <v>0</v>
      </c>
      <c r="AC13" s="131">
        <v>6</v>
      </c>
      <c r="AZ13" s="131">
        <v>1</v>
      </c>
      <c r="BA13" s="131">
        <f>IF(AZ13=1,G13,0)</f>
        <v>0</v>
      </c>
      <c r="BB13" s="131">
        <f>IF(AZ13=2,G13,0)</f>
        <v>0</v>
      </c>
      <c r="BC13" s="131">
        <f>IF(AZ13=3,G13,0)</f>
        <v>0</v>
      </c>
      <c r="BD13" s="131">
        <f>IF(AZ13=4,G13,0)</f>
        <v>0</v>
      </c>
      <c r="BE13" s="131">
        <f>IF(AZ13=5,G13,0)</f>
        <v>0</v>
      </c>
      <c r="CZ13" s="131">
        <v>1.67</v>
      </c>
    </row>
    <row r="14" spans="1:104" ht="13" x14ac:dyDescent="0.3">
      <c r="A14" s="171"/>
      <c r="B14" s="172" t="s">
        <v>67</v>
      </c>
      <c r="C14" s="173" t="str">
        <f>CONCATENATE(B7," ",C7)</f>
        <v>1 Zemní práce</v>
      </c>
      <c r="D14" s="171"/>
      <c r="E14" s="174"/>
      <c r="F14" s="174"/>
      <c r="G14" s="175">
        <f>SUM(G7:G13)</f>
        <v>0</v>
      </c>
      <c r="O14" s="164">
        <v>4</v>
      </c>
      <c r="BA14" s="176">
        <f>SUM(BA7:BA13)</f>
        <v>0</v>
      </c>
      <c r="BB14" s="176">
        <f>SUM(BB7:BB13)</f>
        <v>0</v>
      </c>
      <c r="BC14" s="176">
        <f>SUM(BC7:BC13)</f>
        <v>0</v>
      </c>
      <c r="BD14" s="176">
        <f>SUM(BD7:BD13)</f>
        <v>0</v>
      </c>
      <c r="BE14" s="176">
        <f>SUM(BE7:BE13)</f>
        <v>0</v>
      </c>
    </row>
    <row r="15" spans="1:104" ht="13" x14ac:dyDescent="0.3">
      <c r="A15" s="157" t="s">
        <v>64</v>
      </c>
      <c r="B15" s="158" t="s">
        <v>82</v>
      </c>
      <c r="C15" s="159" t="s">
        <v>83</v>
      </c>
      <c r="D15" s="160"/>
      <c r="E15" s="161"/>
      <c r="F15" s="161"/>
      <c r="G15" s="162"/>
      <c r="H15" s="163"/>
      <c r="I15" s="163"/>
      <c r="O15" s="164">
        <v>1</v>
      </c>
    </row>
    <row r="16" spans="1:104" x14ac:dyDescent="0.25">
      <c r="A16" s="165">
        <v>7</v>
      </c>
      <c r="B16" s="166" t="s">
        <v>84</v>
      </c>
      <c r="C16" s="167" t="s">
        <v>85</v>
      </c>
      <c r="D16" s="168" t="s">
        <v>71</v>
      </c>
      <c r="E16" s="169">
        <v>0.13</v>
      </c>
      <c r="F16" s="169"/>
      <c r="G16" s="170">
        <f>E16*F16</f>
        <v>0</v>
      </c>
      <c r="O16" s="164">
        <v>2</v>
      </c>
      <c r="AA16" s="131">
        <v>12</v>
      </c>
      <c r="AB16" s="131">
        <v>0</v>
      </c>
      <c r="AC16" s="131">
        <v>7</v>
      </c>
      <c r="AZ16" s="131">
        <v>1</v>
      </c>
      <c r="BA16" s="131">
        <f>IF(AZ16=1,G16,0)</f>
        <v>0</v>
      </c>
      <c r="BB16" s="131">
        <f>IF(AZ16=2,G16,0)</f>
        <v>0</v>
      </c>
      <c r="BC16" s="131">
        <f>IF(AZ16=3,G16,0)</f>
        <v>0</v>
      </c>
      <c r="BD16" s="131">
        <f>IF(AZ16=4,G16,0)</f>
        <v>0</v>
      </c>
      <c r="BE16" s="131">
        <f>IF(AZ16=5,G16,0)</f>
        <v>0</v>
      </c>
      <c r="CZ16" s="131">
        <v>1.7816399999999999</v>
      </c>
    </row>
    <row r="17" spans="1:104" x14ac:dyDescent="0.25">
      <c r="A17" s="165">
        <v>8</v>
      </c>
      <c r="B17" s="166" t="s">
        <v>86</v>
      </c>
      <c r="C17" s="167" t="s">
        <v>87</v>
      </c>
      <c r="D17" s="168" t="s">
        <v>71</v>
      </c>
      <c r="E17" s="169">
        <v>1.8</v>
      </c>
      <c r="F17" s="169"/>
      <c r="G17" s="170">
        <f>E17*F17</f>
        <v>0</v>
      </c>
      <c r="O17" s="164">
        <v>2</v>
      </c>
      <c r="AA17" s="131">
        <v>12</v>
      </c>
      <c r="AB17" s="131">
        <v>0</v>
      </c>
      <c r="AC17" s="131">
        <v>8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Z17" s="131">
        <v>2.5249999999999999</v>
      </c>
    </row>
    <row r="18" spans="1:104" ht="20.5" x14ac:dyDescent="0.25">
      <c r="A18" s="165">
        <v>9</v>
      </c>
      <c r="B18" s="166" t="s">
        <v>88</v>
      </c>
      <c r="C18" s="167" t="s">
        <v>89</v>
      </c>
      <c r="D18" s="168" t="s">
        <v>90</v>
      </c>
      <c r="E18" s="169">
        <v>2.4</v>
      </c>
      <c r="F18" s="169"/>
      <c r="G18" s="170">
        <f>E18*F18</f>
        <v>0</v>
      </c>
      <c r="O18" s="164">
        <v>2</v>
      </c>
      <c r="AA18" s="131">
        <v>12</v>
      </c>
      <c r="AB18" s="131">
        <v>0</v>
      </c>
      <c r="AC18" s="131">
        <v>9</v>
      </c>
      <c r="AZ18" s="131">
        <v>1</v>
      </c>
      <c r="BA18" s="131">
        <f>IF(AZ18=1,G18,0)</f>
        <v>0</v>
      </c>
      <c r="BB18" s="131">
        <f>IF(AZ18=2,G18,0)</f>
        <v>0</v>
      </c>
      <c r="BC18" s="131">
        <f>IF(AZ18=3,G18,0)</f>
        <v>0</v>
      </c>
      <c r="BD18" s="131">
        <f>IF(AZ18=4,G18,0)</f>
        <v>0</v>
      </c>
      <c r="BE18" s="131">
        <f>IF(AZ18=5,G18,0)</f>
        <v>0</v>
      </c>
      <c r="CZ18" s="131">
        <v>3.6400000000000002E-2</v>
      </c>
    </row>
    <row r="19" spans="1:104" x14ac:dyDescent="0.25">
      <c r="A19" s="165">
        <v>10</v>
      </c>
      <c r="B19" s="166" t="s">
        <v>91</v>
      </c>
      <c r="C19" s="167" t="s">
        <v>92</v>
      </c>
      <c r="D19" s="168" t="s">
        <v>90</v>
      </c>
      <c r="E19" s="169">
        <v>2.4</v>
      </c>
      <c r="F19" s="169"/>
      <c r="G19" s="170">
        <f>E19*F19</f>
        <v>0</v>
      </c>
      <c r="O19" s="164">
        <v>2</v>
      </c>
      <c r="AA19" s="131">
        <v>12</v>
      </c>
      <c r="AB19" s="131">
        <v>0</v>
      </c>
      <c r="AC19" s="131">
        <v>10</v>
      </c>
      <c r="AZ19" s="131">
        <v>1</v>
      </c>
      <c r="BA19" s="131">
        <f>IF(AZ19=1,G19,0)</f>
        <v>0</v>
      </c>
      <c r="BB19" s="131">
        <f>IF(AZ19=2,G19,0)</f>
        <v>0</v>
      </c>
      <c r="BC19" s="131">
        <f>IF(AZ19=3,G19,0)</f>
        <v>0</v>
      </c>
      <c r="BD19" s="131">
        <f>IF(AZ19=4,G19,0)</f>
        <v>0</v>
      </c>
      <c r="BE19" s="131">
        <f>IF(AZ19=5,G19,0)</f>
        <v>0</v>
      </c>
      <c r="CZ19" s="131">
        <v>0</v>
      </c>
    </row>
    <row r="20" spans="1:104" ht="13" x14ac:dyDescent="0.3">
      <c r="A20" s="171"/>
      <c r="B20" s="172" t="s">
        <v>67</v>
      </c>
      <c r="C20" s="173" t="str">
        <f>CONCATENATE(B15," ",C15)</f>
        <v>2 Základy,zvláštní zakládání</v>
      </c>
      <c r="D20" s="171"/>
      <c r="E20" s="174"/>
      <c r="F20" s="174"/>
      <c r="G20" s="175">
        <f>SUM(G15:G19)</f>
        <v>0</v>
      </c>
      <c r="O20" s="164">
        <v>4</v>
      </c>
      <c r="BA20" s="176">
        <f>SUM(BA15:BA19)</f>
        <v>0</v>
      </c>
      <c r="BB20" s="176">
        <f>SUM(BB15:BB19)</f>
        <v>0</v>
      </c>
      <c r="BC20" s="176">
        <f>SUM(BC15:BC19)</f>
        <v>0</v>
      </c>
      <c r="BD20" s="176">
        <f>SUM(BD15:BD19)</f>
        <v>0</v>
      </c>
      <c r="BE20" s="176">
        <f>SUM(BE15:BE19)</f>
        <v>0</v>
      </c>
    </row>
    <row r="21" spans="1:104" ht="13" x14ac:dyDescent="0.3">
      <c r="A21" s="157" t="s">
        <v>64</v>
      </c>
      <c r="B21" s="158" t="s">
        <v>93</v>
      </c>
      <c r="C21" s="159" t="s">
        <v>94</v>
      </c>
      <c r="D21" s="160"/>
      <c r="E21" s="161"/>
      <c r="F21" s="161"/>
      <c r="G21" s="162"/>
      <c r="H21" s="163"/>
      <c r="I21" s="163"/>
      <c r="O21" s="164">
        <v>1</v>
      </c>
    </row>
    <row r="22" spans="1:104" ht="20.5" x14ac:dyDescent="0.25">
      <c r="A22" s="165">
        <v>11</v>
      </c>
      <c r="B22" s="166" t="s">
        <v>95</v>
      </c>
      <c r="C22" s="167" t="s">
        <v>96</v>
      </c>
      <c r="D22" s="168" t="s">
        <v>97</v>
      </c>
      <c r="E22" s="169">
        <v>6</v>
      </c>
      <c r="F22" s="169"/>
      <c r="G22" s="170">
        <f>E22*F22</f>
        <v>0</v>
      </c>
      <c r="O22" s="164">
        <v>2</v>
      </c>
      <c r="AA22" s="131">
        <v>12</v>
      </c>
      <c r="AB22" s="131">
        <v>0</v>
      </c>
      <c r="AC22" s="131">
        <v>11</v>
      </c>
      <c r="AZ22" s="131">
        <v>1</v>
      </c>
      <c r="BA22" s="131">
        <f>IF(AZ22=1,G22,0)</f>
        <v>0</v>
      </c>
      <c r="BB22" s="131">
        <f>IF(AZ22=2,G22,0)</f>
        <v>0</v>
      </c>
      <c r="BC22" s="131">
        <f>IF(AZ22=3,G22,0)</f>
        <v>0</v>
      </c>
      <c r="BD22" s="131">
        <f>IF(AZ22=4,G22,0)</f>
        <v>0</v>
      </c>
      <c r="BE22" s="131">
        <f>IF(AZ22=5,G22,0)</f>
        <v>0</v>
      </c>
      <c r="CZ22" s="131">
        <v>0.10298</v>
      </c>
    </row>
    <row r="23" spans="1:104" x14ac:dyDescent="0.25">
      <c r="A23" s="165">
        <v>12</v>
      </c>
      <c r="B23" s="166" t="s">
        <v>98</v>
      </c>
      <c r="C23" s="167" t="s">
        <v>99</v>
      </c>
      <c r="D23" s="168" t="s">
        <v>97</v>
      </c>
      <c r="E23" s="169">
        <v>9</v>
      </c>
      <c r="F23" s="169"/>
      <c r="G23" s="170">
        <f>E23*F23</f>
        <v>0</v>
      </c>
      <c r="O23" s="164">
        <v>2</v>
      </c>
      <c r="AA23" s="131">
        <v>12</v>
      </c>
      <c r="AB23" s="131">
        <v>0</v>
      </c>
      <c r="AC23" s="131">
        <v>12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Z23" s="131">
        <v>3.637E-2</v>
      </c>
    </row>
    <row r="24" spans="1:104" x14ac:dyDescent="0.25">
      <c r="A24" s="165">
        <v>13</v>
      </c>
      <c r="B24" s="166" t="s">
        <v>100</v>
      </c>
      <c r="C24" s="167" t="s">
        <v>101</v>
      </c>
      <c r="D24" s="168" t="s">
        <v>97</v>
      </c>
      <c r="E24" s="169">
        <v>3</v>
      </c>
      <c r="F24" s="169"/>
      <c r="G24" s="170">
        <f>E24*F24</f>
        <v>0</v>
      </c>
      <c r="O24" s="164">
        <v>2</v>
      </c>
      <c r="AA24" s="131">
        <v>12</v>
      </c>
      <c r="AB24" s="131">
        <v>0</v>
      </c>
      <c r="AC24" s="131">
        <v>13</v>
      </c>
      <c r="AZ24" s="131">
        <v>1</v>
      </c>
      <c r="BA24" s="131">
        <f>IF(AZ24=1,G24,0)</f>
        <v>0</v>
      </c>
      <c r="BB24" s="131">
        <f>IF(AZ24=2,G24,0)</f>
        <v>0</v>
      </c>
      <c r="BC24" s="131">
        <f>IF(AZ24=3,G24,0)</f>
        <v>0</v>
      </c>
      <c r="BD24" s="131">
        <f>IF(AZ24=4,G24,0)</f>
        <v>0</v>
      </c>
      <c r="BE24" s="131">
        <f>IF(AZ24=5,G24,0)</f>
        <v>0</v>
      </c>
      <c r="CZ24" s="131">
        <v>4.5289999999999997E-2</v>
      </c>
    </row>
    <row r="25" spans="1:104" ht="20.5" x14ac:dyDescent="0.25">
      <c r="A25" s="165">
        <v>14</v>
      </c>
      <c r="B25" s="166" t="s">
        <v>102</v>
      </c>
      <c r="C25" s="167" t="s">
        <v>103</v>
      </c>
      <c r="D25" s="168" t="s">
        <v>104</v>
      </c>
      <c r="E25" s="169">
        <v>0.03</v>
      </c>
      <c r="F25" s="169"/>
      <c r="G25" s="170">
        <f>E25*F25</f>
        <v>0</v>
      </c>
      <c r="O25" s="164">
        <v>2</v>
      </c>
      <c r="AA25" s="131">
        <v>12</v>
      </c>
      <c r="AB25" s="131">
        <v>1</v>
      </c>
      <c r="AC25" s="131">
        <v>14</v>
      </c>
      <c r="AZ25" s="131">
        <v>1</v>
      </c>
      <c r="BA25" s="131">
        <f>IF(AZ25=1,G25,0)</f>
        <v>0</v>
      </c>
      <c r="BB25" s="131">
        <f>IF(AZ25=2,G25,0)</f>
        <v>0</v>
      </c>
      <c r="BC25" s="131">
        <f>IF(AZ25=3,G25,0)</f>
        <v>0</v>
      </c>
      <c r="BD25" s="131">
        <f>IF(AZ25=4,G25,0)</f>
        <v>0</v>
      </c>
      <c r="BE25" s="131">
        <f>IF(AZ25=5,G25,0)</f>
        <v>0</v>
      </c>
      <c r="CZ25" s="131">
        <v>1</v>
      </c>
    </row>
    <row r="26" spans="1:104" ht="13" x14ac:dyDescent="0.3">
      <c r="A26" s="171"/>
      <c r="B26" s="172" t="s">
        <v>67</v>
      </c>
      <c r="C26" s="173" t="str">
        <f>CONCATENATE(B21," ",C21)</f>
        <v>3 Svislé a kompletní konstrukce</v>
      </c>
      <c r="D26" s="171"/>
      <c r="E26" s="174"/>
      <c r="F26" s="174"/>
      <c r="G26" s="175">
        <f>SUM(G21:G25)</f>
        <v>0</v>
      </c>
      <c r="O26" s="164">
        <v>4</v>
      </c>
      <c r="BA26" s="176">
        <f>SUM(BA21:BA25)</f>
        <v>0</v>
      </c>
      <c r="BB26" s="176">
        <f>SUM(BB21:BB25)</f>
        <v>0</v>
      </c>
      <c r="BC26" s="176">
        <f>SUM(BC21:BC25)</f>
        <v>0</v>
      </c>
      <c r="BD26" s="176">
        <f>SUM(BD21:BD25)</f>
        <v>0</v>
      </c>
      <c r="BE26" s="176">
        <f>SUM(BE21:BE25)</f>
        <v>0</v>
      </c>
    </row>
    <row r="27" spans="1:104" ht="13" x14ac:dyDescent="0.3">
      <c r="A27" s="157" t="s">
        <v>64</v>
      </c>
      <c r="B27" s="158" t="s">
        <v>105</v>
      </c>
      <c r="C27" s="159" t="s">
        <v>106</v>
      </c>
      <c r="D27" s="160"/>
      <c r="E27" s="161"/>
      <c r="F27" s="161"/>
      <c r="G27" s="162"/>
      <c r="H27" s="163"/>
      <c r="I27" s="163"/>
      <c r="O27" s="164">
        <v>1</v>
      </c>
    </row>
    <row r="28" spans="1:104" x14ac:dyDescent="0.25">
      <c r="A28" s="165">
        <v>15</v>
      </c>
      <c r="B28" s="166" t="s">
        <v>107</v>
      </c>
      <c r="C28" s="167" t="s">
        <v>108</v>
      </c>
      <c r="D28" s="168" t="s">
        <v>90</v>
      </c>
      <c r="E28" s="169">
        <v>27</v>
      </c>
      <c r="F28" s="169"/>
      <c r="G28" s="170">
        <f>E28*F28</f>
        <v>0</v>
      </c>
      <c r="O28" s="164">
        <v>2</v>
      </c>
      <c r="AA28" s="131">
        <v>12</v>
      </c>
      <c r="AB28" s="131">
        <v>0</v>
      </c>
      <c r="AC28" s="131">
        <v>15</v>
      </c>
      <c r="AZ28" s="131">
        <v>1</v>
      </c>
      <c r="BA28" s="131">
        <f>IF(AZ28=1,G28,0)</f>
        <v>0</v>
      </c>
      <c r="BB28" s="131">
        <f>IF(AZ28=2,G28,0)</f>
        <v>0</v>
      </c>
      <c r="BC28" s="131">
        <f>IF(AZ28=3,G28,0)</f>
        <v>0</v>
      </c>
      <c r="BD28" s="131">
        <f>IF(AZ28=4,G28,0)</f>
        <v>0</v>
      </c>
      <c r="BE28" s="131">
        <f>IF(AZ28=5,G28,0)</f>
        <v>0</v>
      </c>
      <c r="CZ28" s="131">
        <v>2.3E-3</v>
      </c>
    </row>
    <row r="29" spans="1:104" ht="13" x14ac:dyDescent="0.3">
      <c r="A29" s="171"/>
      <c r="B29" s="172" t="s">
        <v>67</v>
      </c>
      <c r="C29" s="173" t="str">
        <f>CONCATENATE(B27," ",C27)</f>
        <v>4 Vodorovné konstrukce</v>
      </c>
      <c r="D29" s="171"/>
      <c r="E29" s="174"/>
      <c r="F29" s="174"/>
      <c r="G29" s="175">
        <f>SUM(G27:G28)</f>
        <v>0</v>
      </c>
      <c r="O29" s="164">
        <v>4</v>
      </c>
      <c r="BA29" s="176">
        <f>SUM(BA27:BA28)</f>
        <v>0</v>
      </c>
      <c r="BB29" s="176">
        <f>SUM(BB27:BB28)</f>
        <v>0</v>
      </c>
      <c r="BC29" s="176">
        <f>SUM(BC27:BC28)</f>
        <v>0</v>
      </c>
      <c r="BD29" s="176">
        <f>SUM(BD27:BD28)</f>
        <v>0</v>
      </c>
      <c r="BE29" s="176">
        <f>SUM(BE27:BE28)</f>
        <v>0</v>
      </c>
    </row>
    <row r="30" spans="1:104" ht="13" x14ac:dyDescent="0.3">
      <c r="A30" s="157" t="s">
        <v>64</v>
      </c>
      <c r="B30" s="158" t="s">
        <v>109</v>
      </c>
      <c r="C30" s="159" t="s">
        <v>110</v>
      </c>
      <c r="D30" s="160"/>
      <c r="E30" s="161"/>
      <c r="F30" s="161"/>
      <c r="G30" s="162"/>
      <c r="H30" s="163"/>
      <c r="I30" s="163"/>
      <c r="O30" s="164">
        <v>1</v>
      </c>
    </row>
    <row r="31" spans="1:104" x14ac:dyDescent="0.25">
      <c r="A31" s="165">
        <v>16</v>
      </c>
      <c r="B31" s="166" t="s">
        <v>111</v>
      </c>
      <c r="C31" s="167" t="s">
        <v>112</v>
      </c>
      <c r="D31" s="168" t="s">
        <v>90</v>
      </c>
      <c r="E31" s="169">
        <v>9</v>
      </c>
      <c r="F31" s="169"/>
      <c r="G31" s="170">
        <f>E31*F31</f>
        <v>0</v>
      </c>
      <c r="O31" s="164">
        <v>2</v>
      </c>
      <c r="AA31" s="131">
        <v>12</v>
      </c>
      <c r="AB31" s="131">
        <v>0</v>
      </c>
      <c r="AC31" s="131">
        <v>16</v>
      </c>
      <c r="AZ31" s="131">
        <v>1</v>
      </c>
      <c r="BA31" s="131">
        <f>IF(AZ31=1,G31,0)</f>
        <v>0</v>
      </c>
      <c r="BB31" s="131">
        <f>IF(AZ31=2,G31,0)</f>
        <v>0</v>
      </c>
      <c r="BC31" s="131">
        <f>IF(AZ31=3,G31,0)</f>
        <v>0</v>
      </c>
      <c r="BD31" s="131">
        <f>IF(AZ31=4,G31,0)</f>
        <v>0</v>
      </c>
      <c r="BE31" s="131">
        <f>IF(AZ31=5,G31,0)</f>
        <v>0</v>
      </c>
      <c r="CZ31" s="131">
        <v>4.8169999999999998E-2</v>
      </c>
    </row>
    <row r="32" spans="1:104" ht="20.5" x14ac:dyDescent="0.25">
      <c r="A32" s="165">
        <v>17</v>
      </c>
      <c r="B32" s="166" t="s">
        <v>113</v>
      </c>
      <c r="C32" s="167" t="s">
        <v>114</v>
      </c>
      <c r="D32" s="168" t="s">
        <v>90</v>
      </c>
      <c r="E32" s="169">
        <v>9</v>
      </c>
      <c r="F32" s="169"/>
      <c r="G32" s="170">
        <f>E32*F32</f>
        <v>0</v>
      </c>
      <c r="O32" s="164">
        <v>2</v>
      </c>
      <c r="AA32" s="131">
        <v>12</v>
      </c>
      <c r="AB32" s="131">
        <v>0</v>
      </c>
      <c r="AC32" s="131">
        <v>17</v>
      </c>
      <c r="AZ32" s="131">
        <v>1</v>
      </c>
      <c r="BA32" s="131">
        <f>IF(AZ32=1,G32,0)</f>
        <v>0</v>
      </c>
      <c r="BB32" s="131">
        <f>IF(AZ32=2,G32,0)</f>
        <v>0</v>
      </c>
      <c r="BC32" s="131">
        <f>IF(AZ32=3,G32,0)</f>
        <v>0</v>
      </c>
      <c r="BD32" s="131">
        <f>IF(AZ32=4,G32,0)</f>
        <v>0</v>
      </c>
      <c r="BE32" s="131">
        <f>IF(AZ32=5,G32,0)</f>
        <v>0</v>
      </c>
      <c r="CZ32" s="131">
        <v>4.9100000000000003E-3</v>
      </c>
    </row>
    <row r="33" spans="1:104" x14ac:dyDescent="0.25">
      <c r="A33" s="165">
        <v>18</v>
      </c>
      <c r="B33" s="166" t="s">
        <v>115</v>
      </c>
      <c r="C33" s="167" t="s">
        <v>116</v>
      </c>
      <c r="D33" s="168" t="s">
        <v>90</v>
      </c>
      <c r="E33" s="169">
        <v>4.5</v>
      </c>
      <c r="F33" s="169"/>
      <c r="G33" s="170">
        <f>E33*F33</f>
        <v>0</v>
      </c>
      <c r="O33" s="164">
        <v>2</v>
      </c>
      <c r="AA33" s="131">
        <v>12</v>
      </c>
      <c r="AB33" s="131">
        <v>0</v>
      </c>
      <c r="AC33" s="131">
        <v>18</v>
      </c>
      <c r="AZ33" s="131">
        <v>1</v>
      </c>
      <c r="BA33" s="131">
        <f>IF(AZ33=1,G33,0)</f>
        <v>0</v>
      </c>
      <c r="BB33" s="131">
        <f>IF(AZ33=2,G33,0)</f>
        <v>0</v>
      </c>
      <c r="BC33" s="131">
        <f>IF(AZ33=3,G33,0)</f>
        <v>0</v>
      </c>
      <c r="BD33" s="131">
        <f>IF(AZ33=4,G33,0)</f>
        <v>0</v>
      </c>
      <c r="BE33" s="131">
        <f>IF(AZ33=5,G33,0)</f>
        <v>0</v>
      </c>
      <c r="CZ33" s="131">
        <v>2.0999999999999999E-3</v>
      </c>
    </row>
    <row r="34" spans="1:104" ht="13" x14ac:dyDescent="0.3">
      <c r="A34" s="171"/>
      <c r="B34" s="172" t="s">
        <v>67</v>
      </c>
      <c r="C34" s="173" t="str">
        <f>CONCATENATE(B30," ",C30)</f>
        <v>62 Upravy povrchů vnější</v>
      </c>
      <c r="D34" s="171"/>
      <c r="E34" s="174"/>
      <c r="F34" s="174"/>
      <c r="G34" s="175">
        <f>SUM(G30:G33)</f>
        <v>0</v>
      </c>
      <c r="O34" s="164">
        <v>4</v>
      </c>
      <c r="BA34" s="176">
        <f>SUM(BA30:BA33)</f>
        <v>0</v>
      </c>
      <c r="BB34" s="176">
        <f>SUM(BB30:BB33)</f>
        <v>0</v>
      </c>
      <c r="BC34" s="176">
        <f>SUM(BC30:BC33)</f>
        <v>0</v>
      </c>
      <c r="BD34" s="176">
        <f>SUM(BD30:BD33)</f>
        <v>0</v>
      </c>
      <c r="BE34" s="176">
        <f>SUM(BE30:BE33)</f>
        <v>0</v>
      </c>
    </row>
    <row r="35" spans="1:104" ht="13" x14ac:dyDescent="0.3">
      <c r="A35" s="157" t="s">
        <v>64</v>
      </c>
      <c r="B35" s="158" t="s">
        <v>117</v>
      </c>
      <c r="C35" s="159" t="s">
        <v>118</v>
      </c>
      <c r="D35" s="160"/>
      <c r="E35" s="161"/>
      <c r="F35" s="161"/>
      <c r="G35" s="162"/>
      <c r="H35" s="163"/>
      <c r="I35" s="163"/>
      <c r="O35" s="164">
        <v>1</v>
      </c>
    </row>
    <row r="36" spans="1:104" ht="20.5" x14ac:dyDescent="0.25">
      <c r="A36" s="165">
        <v>19</v>
      </c>
      <c r="B36" s="166" t="s">
        <v>119</v>
      </c>
      <c r="C36" s="167" t="s">
        <v>120</v>
      </c>
      <c r="D36" s="168" t="s">
        <v>121</v>
      </c>
      <c r="E36" s="169">
        <v>9.4</v>
      </c>
      <c r="F36" s="169"/>
      <c r="G36" s="170">
        <f>E36*F36</f>
        <v>0</v>
      </c>
      <c r="O36" s="164">
        <v>2</v>
      </c>
      <c r="AA36" s="131">
        <v>12</v>
      </c>
      <c r="AB36" s="131">
        <v>0</v>
      </c>
      <c r="AC36" s="131">
        <v>19</v>
      </c>
      <c r="AZ36" s="131">
        <v>1</v>
      </c>
      <c r="BA36" s="131">
        <f>IF(AZ36=1,G36,0)</f>
        <v>0</v>
      </c>
      <c r="BB36" s="131">
        <f>IF(AZ36=2,G36,0)</f>
        <v>0</v>
      </c>
      <c r="BC36" s="131">
        <f>IF(AZ36=3,G36,0)</f>
        <v>0</v>
      </c>
      <c r="BD36" s="131">
        <f>IF(AZ36=4,G36,0)</f>
        <v>0</v>
      </c>
      <c r="BE36" s="131">
        <f>IF(AZ36=5,G36,0)</f>
        <v>0</v>
      </c>
      <c r="CZ36" s="131">
        <v>5.2600000000000001E-2</v>
      </c>
    </row>
    <row r="37" spans="1:104" ht="13" x14ac:dyDescent="0.3">
      <c r="A37" s="171"/>
      <c r="B37" s="172" t="s">
        <v>67</v>
      </c>
      <c r="C37" s="173" t="str">
        <f>CONCATENATE(B35," ",C35)</f>
        <v>90 Přípočty</v>
      </c>
      <c r="D37" s="171"/>
      <c r="E37" s="174"/>
      <c r="F37" s="174"/>
      <c r="G37" s="175">
        <f>SUM(G35:G36)</f>
        <v>0</v>
      </c>
      <c r="O37" s="164">
        <v>4</v>
      </c>
      <c r="BA37" s="176">
        <f>SUM(BA35:BA36)</f>
        <v>0</v>
      </c>
      <c r="BB37" s="176">
        <f>SUM(BB35:BB36)</f>
        <v>0</v>
      </c>
      <c r="BC37" s="176">
        <f>SUM(BC35:BC36)</f>
        <v>0</v>
      </c>
      <c r="BD37" s="176">
        <f>SUM(BD35:BD36)</f>
        <v>0</v>
      </c>
      <c r="BE37" s="176">
        <f>SUM(BE35:BE36)</f>
        <v>0</v>
      </c>
    </row>
    <row r="38" spans="1:104" ht="13" x14ac:dyDescent="0.3">
      <c r="A38" s="157" t="s">
        <v>64</v>
      </c>
      <c r="B38" s="158" t="s">
        <v>122</v>
      </c>
      <c r="C38" s="159" t="s">
        <v>123</v>
      </c>
      <c r="D38" s="160"/>
      <c r="E38" s="161"/>
      <c r="F38" s="161"/>
      <c r="G38" s="162"/>
      <c r="H38" s="163"/>
      <c r="I38" s="163"/>
      <c r="O38" s="164">
        <v>1</v>
      </c>
    </row>
    <row r="39" spans="1:104" x14ac:dyDescent="0.25">
      <c r="A39" s="165">
        <v>20</v>
      </c>
      <c r="B39" s="166" t="s">
        <v>124</v>
      </c>
      <c r="C39" s="167" t="s">
        <v>125</v>
      </c>
      <c r="D39" s="168" t="s">
        <v>121</v>
      </c>
      <c r="E39" s="169">
        <v>10</v>
      </c>
      <c r="F39" s="169"/>
      <c r="G39" s="170">
        <f>E39*F39</f>
        <v>0</v>
      </c>
      <c r="O39" s="164">
        <v>2</v>
      </c>
      <c r="AA39" s="131">
        <v>12</v>
      </c>
      <c r="AB39" s="131">
        <v>0</v>
      </c>
      <c r="AC39" s="131">
        <v>20</v>
      </c>
      <c r="AZ39" s="131">
        <v>1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Z39" s="131">
        <v>0.11221</v>
      </c>
    </row>
    <row r="40" spans="1:104" x14ac:dyDescent="0.25">
      <c r="A40" s="165">
        <v>21</v>
      </c>
      <c r="B40" s="166" t="s">
        <v>126</v>
      </c>
      <c r="C40" s="167" t="s">
        <v>127</v>
      </c>
      <c r="D40" s="168" t="s">
        <v>97</v>
      </c>
      <c r="E40" s="169">
        <v>20</v>
      </c>
      <c r="F40" s="169"/>
      <c r="G40" s="170">
        <f>E40*F40</f>
        <v>0</v>
      </c>
      <c r="O40" s="164">
        <v>2</v>
      </c>
      <c r="AA40" s="131">
        <v>12</v>
      </c>
      <c r="AB40" s="131">
        <v>1</v>
      </c>
      <c r="AC40" s="131">
        <v>21</v>
      </c>
      <c r="AZ40" s="131">
        <v>1</v>
      </c>
      <c r="BA40" s="131">
        <f>IF(AZ40=1,G40,0)</f>
        <v>0</v>
      </c>
      <c r="BB40" s="131">
        <f>IF(AZ40=2,G40,0)</f>
        <v>0</v>
      </c>
      <c r="BC40" s="131">
        <f>IF(AZ40=3,G40,0)</f>
        <v>0</v>
      </c>
      <c r="BD40" s="131">
        <f>IF(AZ40=4,G40,0)</f>
        <v>0</v>
      </c>
      <c r="BE40" s="131">
        <f>IF(AZ40=5,G40,0)</f>
        <v>0</v>
      </c>
      <c r="CZ40" s="131">
        <v>1.0999999999999999E-2</v>
      </c>
    </row>
    <row r="41" spans="1:104" ht="13" x14ac:dyDescent="0.3">
      <c r="A41" s="171"/>
      <c r="B41" s="172" t="s">
        <v>67</v>
      </c>
      <c r="C41" s="173" t="str">
        <f>CONCATENATE(B38," ",C38)</f>
        <v>91 Doplňující práce na komunikaci</v>
      </c>
      <c r="D41" s="171"/>
      <c r="E41" s="174"/>
      <c r="F41" s="174"/>
      <c r="G41" s="175">
        <f>SUM(G38:G40)</f>
        <v>0</v>
      </c>
      <c r="O41" s="164">
        <v>4</v>
      </c>
      <c r="BA41" s="176">
        <f>SUM(BA38:BA40)</f>
        <v>0</v>
      </c>
      <c r="BB41" s="176">
        <f>SUM(BB38:BB40)</f>
        <v>0</v>
      </c>
      <c r="BC41" s="176">
        <f>SUM(BC38:BC40)</f>
        <v>0</v>
      </c>
      <c r="BD41" s="176">
        <f>SUM(BD38:BD40)</f>
        <v>0</v>
      </c>
      <c r="BE41" s="176">
        <f>SUM(BE38:BE40)</f>
        <v>0</v>
      </c>
    </row>
    <row r="42" spans="1:104" ht="13" x14ac:dyDescent="0.3">
      <c r="A42" s="157" t="s">
        <v>64</v>
      </c>
      <c r="B42" s="158" t="s">
        <v>128</v>
      </c>
      <c r="C42" s="159" t="s">
        <v>129</v>
      </c>
      <c r="D42" s="160"/>
      <c r="E42" s="161"/>
      <c r="F42" s="161"/>
      <c r="G42" s="162"/>
      <c r="H42" s="163"/>
      <c r="I42" s="163"/>
      <c r="O42" s="164">
        <v>1</v>
      </c>
    </row>
    <row r="43" spans="1:104" ht="20.5" x14ac:dyDescent="0.25">
      <c r="A43" s="165">
        <v>22</v>
      </c>
      <c r="B43" s="166" t="s">
        <v>130</v>
      </c>
      <c r="C43" s="167" t="s">
        <v>131</v>
      </c>
      <c r="D43" s="168" t="s">
        <v>132</v>
      </c>
      <c r="E43" s="169">
        <v>2</v>
      </c>
      <c r="F43" s="169"/>
      <c r="G43" s="170">
        <f>E43*F43</f>
        <v>0</v>
      </c>
      <c r="O43" s="164">
        <v>2</v>
      </c>
      <c r="AA43" s="131">
        <v>12</v>
      </c>
      <c r="AB43" s="131">
        <v>0</v>
      </c>
      <c r="AC43" s="131">
        <v>22</v>
      </c>
      <c r="AZ43" s="131">
        <v>1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Z43" s="131">
        <v>0</v>
      </c>
    </row>
    <row r="44" spans="1:104" ht="20.5" x14ac:dyDescent="0.25">
      <c r="A44" s="165">
        <v>23</v>
      </c>
      <c r="B44" s="166" t="s">
        <v>133</v>
      </c>
      <c r="C44" s="167" t="s">
        <v>134</v>
      </c>
      <c r="D44" s="168" t="s">
        <v>132</v>
      </c>
      <c r="E44" s="169">
        <v>2</v>
      </c>
      <c r="F44" s="169"/>
      <c r="G44" s="170">
        <f>E44*F44</f>
        <v>0</v>
      </c>
      <c r="O44" s="164">
        <v>2</v>
      </c>
      <c r="AA44" s="131">
        <v>12</v>
      </c>
      <c r="AB44" s="131">
        <v>0</v>
      </c>
      <c r="AC44" s="131">
        <v>23</v>
      </c>
      <c r="AZ44" s="131">
        <v>1</v>
      </c>
      <c r="BA44" s="131">
        <f>IF(AZ44=1,G44,0)</f>
        <v>0</v>
      </c>
      <c r="BB44" s="131">
        <f>IF(AZ44=2,G44,0)</f>
        <v>0</v>
      </c>
      <c r="BC44" s="131">
        <f>IF(AZ44=3,G44,0)</f>
        <v>0</v>
      </c>
      <c r="BD44" s="131">
        <f>IF(AZ44=4,G44,0)</f>
        <v>0</v>
      </c>
      <c r="BE44" s="131">
        <f>IF(AZ44=5,G44,0)</f>
        <v>0</v>
      </c>
      <c r="CZ44" s="131">
        <v>0</v>
      </c>
    </row>
    <row r="45" spans="1:104" x14ac:dyDescent="0.25">
      <c r="A45" s="165">
        <v>24</v>
      </c>
      <c r="B45" s="166" t="s">
        <v>135</v>
      </c>
      <c r="C45" s="167" t="s">
        <v>136</v>
      </c>
      <c r="D45" s="168" t="s">
        <v>132</v>
      </c>
      <c r="E45" s="169">
        <v>5</v>
      </c>
      <c r="F45" s="169"/>
      <c r="G45" s="170">
        <f>E45*F45</f>
        <v>0</v>
      </c>
      <c r="O45" s="164">
        <v>2</v>
      </c>
      <c r="AA45" s="131">
        <v>12</v>
      </c>
      <c r="AB45" s="131">
        <v>0</v>
      </c>
      <c r="AC45" s="131">
        <v>24</v>
      </c>
      <c r="AZ45" s="131">
        <v>1</v>
      </c>
      <c r="BA45" s="131">
        <f>IF(AZ45=1,G45,0)</f>
        <v>0</v>
      </c>
      <c r="BB45" s="131">
        <f>IF(AZ45=2,G45,0)</f>
        <v>0</v>
      </c>
      <c r="BC45" s="131">
        <f>IF(AZ45=3,G45,0)</f>
        <v>0</v>
      </c>
      <c r="BD45" s="131">
        <f>IF(AZ45=4,G45,0)</f>
        <v>0</v>
      </c>
      <c r="BE45" s="131">
        <f>IF(AZ45=5,G45,0)</f>
        <v>0</v>
      </c>
      <c r="CZ45" s="131">
        <v>0</v>
      </c>
    </row>
    <row r="46" spans="1:104" ht="13" x14ac:dyDescent="0.3">
      <c r="A46" s="171"/>
      <c r="B46" s="172" t="s">
        <v>67</v>
      </c>
      <c r="C46" s="173" t="str">
        <f>CONCATENATE(B42," ",C42)</f>
        <v>94 Lešení a stavební výtahy</v>
      </c>
      <c r="D46" s="171"/>
      <c r="E46" s="174"/>
      <c r="F46" s="174"/>
      <c r="G46" s="175">
        <f>SUM(G42:G45)</f>
        <v>0</v>
      </c>
      <c r="O46" s="164">
        <v>4</v>
      </c>
      <c r="BA46" s="176">
        <f>SUM(BA42:BA45)</f>
        <v>0</v>
      </c>
      <c r="BB46" s="176">
        <f>SUM(BB42:BB45)</f>
        <v>0</v>
      </c>
      <c r="BC46" s="176">
        <f>SUM(BC42:BC45)</f>
        <v>0</v>
      </c>
      <c r="BD46" s="176">
        <f>SUM(BD42:BD45)</f>
        <v>0</v>
      </c>
      <c r="BE46" s="176">
        <f>SUM(BE42:BE45)</f>
        <v>0</v>
      </c>
    </row>
    <row r="47" spans="1:104" ht="13" x14ac:dyDescent="0.3">
      <c r="A47" s="157" t="s">
        <v>64</v>
      </c>
      <c r="B47" s="158" t="s">
        <v>137</v>
      </c>
      <c r="C47" s="159" t="s">
        <v>138</v>
      </c>
      <c r="D47" s="160"/>
      <c r="E47" s="161"/>
      <c r="F47" s="161"/>
      <c r="G47" s="162"/>
      <c r="H47" s="163"/>
      <c r="I47" s="163"/>
      <c r="O47" s="164">
        <v>1</v>
      </c>
    </row>
    <row r="48" spans="1:104" x14ac:dyDescent="0.25">
      <c r="A48" s="165">
        <v>25</v>
      </c>
      <c r="B48" s="166" t="s">
        <v>139</v>
      </c>
      <c r="C48" s="167" t="s">
        <v>140</v>
      </c>
      <c r="D48" s="168" t="s">
        <v>97</v>
      </c>
      <c r="E48" s="169">
        <v>16</v>
      </c>
      <c r="F48" s="169"/>
      <c r="G48" s="170">
        <f>E48*F48</f>
        <v>0</v>
      </c>
      <c r="O48" s="164">
        <v>2</v>
      </c>
      <c r="AA48" s="131">
        <v>12</v>
      </c>
      <c r="AB48" s="131">
        <v>0</v>
      </c>
      <c r="AC48" s="131">
        <v>25</v>
      </c>
      <c r="AZ48" s="131">
        <v>1</v>
      </c>
      <c r="BA48" s="131">
        <f>IF(AZ48=1,G48,0)</f>
        <v>0</v>
      </c>
      <c r="BB48" s="131">
        <f>IF(AZ48=2,G48,0)</f>
        <v>0</v>
      </c>
      <c r="BC48" s="131">
        <f>IF(AZ48=3,G48,0)</f>
        <v>0</v>
      </c>
      <c r="BD48" s="131">
        <f>IF(AZ48=4,G48,0)</f>
        <v>0</v>
      </c>
      <c r="BE48" s="131">
        <f>IF(AZ48=5,G48,0)</f>
        <v>0</v>
      </c>
      <c r="CZ48" s="131">
        <v>0</v>
      </c>
    </row>
    <row r="49" spans="1:104" ht="13" x14ac:dyDescent="0.3">
      <c r="A49" s="171"/>
      <c r="B49" s="172" t="s">
        <v>67</v>
      </c>
      <c r="C49" s="173" t="str">
        <f>CONCATENATE(B47," ",C47)</f>
        <v>95 Dokončovací kce na pozem.stav.</v>
      </c>
      <c r="D49" s="171"/>
      <c r="E49" s="174"/>
      <c r="F49" s="174"/>
      <c r="G49" s="175">
        <f>SUM(G47:G48)</f>
        <v>0</v>
      </c>
      <c r="O49" s="164">
        <v>4</v>
      </c>
      <c r="BA49" s="176">
        <f>SUM(BA47:BA48)</f>
        <v>0</v>
      </c>
      <c r="BB49" s="176">
        <f>SUM(BB47:BB48)</f>
        <v>0</v>
      </c>
      <c r="BC49" s="176">
        <f>SUM(BC47:BC48)</f>
        <v>0</v>
      </c>
      <c r="BD49" s="176">
        <f>SUM(BD47:BD48)</f>
        <v>0</v>
      </c>
      <c r="BE49" s="176">
        <f>SUM(BE47:BE48)</f>
        <v>0</v>
      </c>
    </row>
    <row r="50" spans="1:104" ht="13" x14ac:dyDescent="0.3">
      <c r="A50" s="157" t="s">
        <v>64</v>
      </c>
      <c r="B50" s="158" t="s">
        <v>141</v>
      </c>
      <c r="C50" s="159" t="s">
        <v>142</v>
      </c>
      <c r="D50" s="160"/>
      <c r="E50" s="161"/>
      <c r="F50" s="161"/>
      <c r="G50" s="162"/>
      <c r="H50" s="163"/>
      <c r="I50" s="163"/>
      <c r="O50" s="164">
        <v>1</v>
      </c>
    </row>
    <row r="51" spans="1:104" x14ac:dyDescent="0.25">
      <c r="A51" s="165">
        <v>26</v>
      </c>
      <c r="B51" s="166" t="s">
        <v>143</v>
      </c>
      <c r="C51" s="167" t="s">
        <v>144</v>
      </c>
      <c r="D51" s="168" t="s">
        <v>90</v>
      </c>
      <c r="E51" s="169">
        <v>1.1000000000000001</v>
      </c>
      <c r="F51" s="169"/>
      <c r="G51" s="170">
        <f>E51*F51</f>
        <v>0</v>
      </c>
      <c r="O51" s="164">
        <v>2</v>
      </c>
      <c r="AA51" s="131">
        <v>12</v>
      </c>
      <c r="AB51" s="131">
        <v>0</v>
      </c>
      <c r="AC51" s="131">
        <v>26</v>
      </c>
      <c r="AZ51" s="131">
        <v>1</v>
      </c>
      <c r="BA51" s="131">
        <f>IF(AZ51=1,G51,0)</f>
        <v>0</v>
      </c>
      <c r="BB51" s="131">
        <f>IF(AZ51=2,G51,0)</f>
        <v>0</v>
      </c>
      <c r="BC51" s="131">
        <f>IF(AZ51=3,G51,0)</f>
        <v>0</v>
      </c>
      <c r="BD51" s="131">
        <f>IF(AZ51=4,G51,0)</f>
        <v>0</v>
      </c>
      <c r="BE51" s="131">
        <f>IF(AZ51=5,G51,0)</f>
        <v>0</v>
      </c>
      <c r="CZ51" s="131">
        <v>5.5000000000000003E-4</v>
      </c>
    </row>
    <row r="52" spans="1:104" x14ac:dyDescent="0.25">
      <c r="A52" s="165">
        <v>27</v>
      </c>
      <c r="B52" s="166" t="s">
        <v>145</v>
      </c>
      <c r="C52" s="167" t="s">
        <v>146</v>
      </c>
      <c r="D52" s="168" t="s">
        <v>90</v>
      </c>
      <c r="E52" s="169">
        <v>0.4</v>
      </c>
      <c r="F52" s="169"/>
      <c r="G52" s="170">
        <f>E52*F52</f>
        <v>0</v>
      </c>
      <c r="O52" s="164">
        <v>2</v>
      </c>
      <c r="AA52" s="131">
        <v>12</v>
      </c>
      <c r="AB52" s="131">
        <v>0</v>
      </c>
      <c r="AC52" s="131">
        <v>27</v>
      </c>
      <c r="AZ52" s="131">
        <v>1</v>
      </c>
      <c r="BA52" s="131">
        <f>IF(AZ52=1,G52,0)</f>
        <v>0</v>
      </c>
      <c r="BB52" s="131">
        <f>IF(AZ52=2,G52,0)</f>
        <v>0</v>
      </c>
      <c r="BC52" s="131">
        <f>IF(AZ52=3,G52,0)</f>
        <v>0</v>
      </c>
      <c r="BD52" s="131">
        <f>IF(AZ52=4,G52,0)</f>
        <v>0</v>
      </c>
      <c r="BE52" s="131">
        <f>IF(AZ52=5,G52,0)</f>
        <v>0</v>
      </c>
      <c r="CZ52" s="131">
        <v>8.1999999999999998E-4</v>
      </c>
    </row>
    <row r="53" spans="1:104" ht="13" x14ac:dyDescent="0.3">
      <c r="A53" s="171"/>
      <c r="B53" s="172" t="s">
        <v>67</v>
      </c>
      <c r="C53" s="173" t="str">
        <f>CONCATENATE(B50," ",C50)</f>
        <v>97 Prorážení otvorů</v>
      </c>
      <c r="D53" s="171"/>
      <c r="E53" s="174"/>
      <c r="F53" s="174"/>
      <c r="G53" s="175">
        <f>SUM(G50:G52)</f>
        <v>0</v>
      </c>
      <c r="O53" s="164">
        <v>4</v>
      </c>
      <c r="BA53" s="176">
        <f>SUM(BA50:BA52)</f>
        <v>0</v>
      </c>
      <c r="BB53" s="176">
        <f>SUM(BB50:BB52)</f>
        <v>0</v>
      </c>
      <c r="BC53" s="176">
        <f>SUM(BC50:BC52)</f>
        <v>0</v>
      </c>
      <c r="BD53" s="176">
        <f>SUM(BD50:BD52)</f>
        <v>0</v>
      </c>
      <c r="BE53" s="176">
        <f>SUM(BE50:BE52)</f>
        <v>0</v>
      </c>
    </row>
    <row r="54" spans="1:104" ht="13" x14ac:dyDescent="0.3">
      <c r="A54" s="157" t="s">
        <v>64</v>
      </c>
      <c r="B54" s="158" t="s">
        <v>147</v>
      </c>
      <c r="C54" s="159" t="s">
        <v>148</v>
      </c>
      <c r="D54" s="160"/>
      <c r="E54" s="161"/>
      <c r="F54" s="161"/>
      <c r="G54" s="162"/>
      <c r="H54" s="163"/>
      <c r="I54" s="163"/>
      <c r="O54" s="164">
        <v>1</v>
      </c>
    </row>
    <row r="55" spans="1:104" x14ac:dyDescent="0.25">
      <c r="A55" s="165">
        <v>28</v>
      </c>
      <c r="B55" s="166" t="s">
        <v>149</v>
      </c>
      <c r="C55" s="167" t="s">
        <v>150</v>
      </c>
      <c r="D55" s="168" t="s">
        <v>151</v>
      </c>
      <c r="E55" s="169">
        <v>12.2</v>
      </c>
      <c r="F55" s="169"/>
      <c r="G55" s="170">
        <f>E55*F55</f>
        <v>0</v>
      </c>
      <c r="O55" s="164">
        <v>2</v>
      </c>
      <c r="AA55" s="131">
        <v>12</v>
      </c>
      <c r="AB55" s="131">
        <v>0</v>
      </c>
      <c r="AC55" s="131">
        <v>28</v>
      </c>
      <c r="AZ55" s="131">
        <v>1</v>
      </c>
      <c r="BA55" s="131">
        <f>IF(AZ55=1,G55,0)</f>
        <v>0</v>
      </c>
      <c r="BB55" s="131">
        <f>IF(AZ55=2,G55,0)</f>
        <v>0</v>
      </c>
      <c r="BC55" s="131">
        <f>IF(AZ55=3,G55,0)</f>
        <v>0</v>
      </c>
      <c r="BD55" s="131">
        <f>IF(AZ55=4,G55,0)</f>
        <v>0</v>
      </c>
      <c r="BE55" s="131">
        <f>IF(AZ55=5,G55,0)</f>
        <v>0</v>
      </c>
      <c r="CZ55" s="131">
        <v>0</v>
      </c>
    </row>
    <row r="56" spans="1:104" ht="13" x14ac:dyDescent="0.3">
      <c r="A56" s="171"/>
      <c r="B56" s="172" t="s">
        <v>67</v>
      </c>
      <c r="C56" s="173" t="str">
        <f>CONCATENATE(B54," ",C54)</f>
        <v>99 Staveništní přesun hmot</v>
      </c>
      <c r="D56" s="171"/>
      <c r="E56" s="174"/>
      <c r="F56" s="174"/>
      <c r="G56" s="175">
        <f>SUM(G54:G55)</f>
        <v>0</v>
      </c>
      <c r="O56" s="164">
        <v>4</v>
      </c>
      <c r="BA56" s="176">
        <f>SUM(BA54:BA55)</f>
        <v>0</v>
      </c>
      <c r="BB56" s="176">
        <f>SUM(BB54:BB55)</f>
        <v>0</v>
      </c>
      <c r="BC56" s="176">
        <f>SUM(BC54:BC55)</f>
        <v>0</v>
      </c>
      <c r="BD56" s="176">
        <f>SUM(BD54:BD55)</f>
        <v>0</v>
      </c>
      <c r="BE56" s="176">
        <f>SUM(BE54:BE55)</f>
        <v>0</v>
      </c>
    </row>
    <row r="57" spans="1:104" ht="13" x14ac:dyDescent="0.3">
      <c r="A57" s="157" t="s">
        <v>64</v>
      </c>
      <c r="B57" s="158" t="s">
        <v>152</v>
      </c>
      <c r="C57" s="159" t="s">
        <v>153</v>
      </c>
      <c r="D57" s="160"/>
      <c r="E57" s="161"/>
      <c r="F57" s="161"/>
      <c r="G57" s="162"/>
      <c r="H57" s="163"/>
      <c r="I57" s="163"/>
      <c r="O57" s="164">
        <v>1</v>
      </c>
    </row>
    <row r="58" spans="1:104" x14ac:dyDescent="0.25">
      <c r="A58" s="165">
        <v>29</v>
      </c>
      <c r="B58" s="166" t="s">
        <v>154</v>
      </c>
      <c r="C58" s="167" t="s">
        <v>155</v>
      </c>
      <c r="D58" s="168" t="s">
        <v>156</v>
      </c>
      <c r="E58" s="169">
        <v>282</v>
      </c>
      <c r="F58" s="169"/>
      <c r="G58" s="170">
        <f>E58*F58</f>
        <v>0</v>
      </c>
      <c r="O58" s="164">
        <v>2</v>
      </c>
      <c r="AA58" s="131">
        <v>12</v>
      </c>
      <c r="AB58" s="131">
        <v>0</v>
      </c>
      <c r="AC58" s="131">
        <v>29</v>
      </c>
      <c r="AZ58" s="131">
        <v>2</v>
      </c>
      <c r="BA58" s="131">
        <f>IF(AZ58=1,G58,0)</f>
        <v>0</v>
      </c>
      <c r="BB58" s="131">
        <f>IF(AZ58=2,G58,0)</f>
        <v>0</v>
      </c>
      <c r="BC58" s="131">
        <f>IF(AZ58=3,G58,0)</f>
        <v>0</v>
      </c>
      <c r="BD58" s="131">
        <f>IF(AZ58=4,G58,0)</f>
        <v>0</v>
      </c>
      <c r="BE58" s="131">
        <f>IF(AZ58=5,G58,0)</f>
        <v>0</v>
      </c>
      <c r="CZ58" s="131">
        <v>1.0499999999999999E-3</v>
      </c>
    </row>
    <row r="59" spans="1:104" ht="20.5" x14ac:dyDescent="0.25">
      <c r="A59" s="165">
        <v>30</v>
      </c>
      <c r="B59" s="166" t="s">
        <v>157</v>
      </c>
      <c r="C59" s="167" t="s">
        <v>158</v>
      </c>
      <c r="D59" s="168" t="s">
        <v>104</v>
      </c>
      <c r="E59" s="169">
        <v>0.28199999999999997</v>
      </c>
      <c r="F59" s="169"/>
      <c r="G59" s="170">
        <f>E59*F59</f>
        <v>0</v>
      </c>
      <c r="O59" s="164">
        <v>2</v>
      </c>
      <c r="AA59" s="131">
        <v>12</v>
      </c>
      <c r="AB59" s="131">
        <v>1</v>
      </c>
      <c r="AC59" s="131">
        <v>30</v>
      </c>
      <c r="AZ59" s="131">
        <v>2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Z59" s="131">
        <v>1</v>
      </c>
    </row>
    <row r="60" spans="1:104" x14ac:dyDescent="0.25">
      <c r="A60" s="165">
        <v>31</v>
      </c>
      <c r="B60" s="166" t="s">
        <v>159</v>
      </c>
      <c r="C60" s="167" t="s">
        <v>160</v>
      </c>
      <c r="D60" s="168" t="s">
        <v>151</v>
      </c>
      <c r="E60" s="169">
        <v>0.28199999999999997</v>
      </c>
      <c r="F60" s="169"/>
      <c r="G60" s="170">
        <f>E60*F60</f>
        <v>0</v>
      </c>
      <c r="O60" s="164">
        <v>2</v>
      </c>
      <c r="AA60" s="131">
        <v>12</v>
      </c>
      <c r="AB60" s="131">
        <v>0</v>
      </c>
      <c r="AC60" s="131">
        <v>31</v>
      </c>
      <c r="AZ60" s="131">
        <v>2</v>
      </c>
      <c r="BA60" s="131">
        <f>IF(AZ60=1,G60,0)</f>
        <v>0</v>
      </c>
      <c r="BB60" s="131">
        <f>IF(AZ60=2,G60,0)</f>
        <v>0</v>
      </c>
      <c r="BC60" s="131">
        <f>IF(AZ60=3,G60,0)</f>
        <v>0</v>
      </c>
      <c r="BD60" s="131">
        <f>IF(AZ60=4,G60,0)</f>
        <v>0</v>
      </c>
      <c r="BE60" s="131">
        <f>IF(AZ60=5,G60,0)</f>
        <v>0</v>
      </c>
      <c r="CZ60" s="131">
        <v>0</v>
      </c>
    </row>
    <row r="61" spans="1:104" ht="13" x14ac:dyDescent="0.3">
      <c r="A61" s="171"/>
      <c r="B61" s="172" t="s">
        <v>67</v>
      </c>
      <c r="C61" s="173" t="str">
        <f>CONCATENATE(B57," ",C57)</f>
        <v>767 Konstrukce zámečnické</v>
      </c>
      <c r="D61" s="171"/>
      <c r="E61" s="174"/>
      <c r="F61" s="174"/>
      <c r="G61" s="175">
        <f>SUM(G57:G60)</f>
        <v>0</v>
      </c>
      <c r="O61" s="164">
        <v>4</v>
      </c>
      <c r="BA61" s="176">
        <f>SUM(BA57:BA60)</f>
        <v>0</v>
      </c>
      <c r="BB61" s="176">
        <f>SUM(BB57:BB60)</f>
        <v>0</v>
      </c>
      <c r="BC61" s="176">
        <f>SUM(BC57:BC60)</f>
        <v>0</v>
      </c>
      <c r="BD61" s="176">
        <f>SUM(BD57:BD60)</f>
        <v>0</v>
      </c>
      <c r="BE61" s="176">
        <f>SUM(BE57:BE60)</f>
        <v>0</v>
      </c>
    </row>
    <row r="62" spans="1:104" ht="13" x14ac:dyDescent="0.3">
      <c r="A62" s="157" t="s">
        <v>64</v>
      </c>
      <c r="B62" s="158" t="s">
        <v>161</v>
      </c>
      <c r="C62" s="159" t="s">
        <v>162</v>
      </c>
      <c r="D62" s="160"/>
      <c r="E62" s="161"/>
      <c r="F62" s="161"/>
      <c r="G62" s="162"/>
      <c r="H62" s="163"/>
      <c r="I62" s="163"/>
      <c r="O62" s="164">
        <v>1</v>
      </c>
    </row>
    <row r="63" spans="1:104" x14ac:dyDescent="0.25">
      <c r="A63" s="165">
        <v>32</v>
      </c>
      <c r="B63" s="166" t="s">
        <v>163</v>
      </c>
      <c r="C63" s="167" t="s">
        <v>164</v>
      </c>
      <c r="D63" s="168" t="s">
        <v>90</v>
      </c>
      <c r="E63" s="169">
        <v>4.5</v>
      </c>
      <c r="F63" s="169"/>
      <c r="G63" s="170">
        <f>E63*F63</f>
        <v>0</v>
      </c>
      <c r="O63" s="164">
        <v>2</v>
      </c>
      <c r="AA63" s="131">
        <v>12</v>
      </c>
      <c r="AB63" s="131">
        <v>0</v>
      </c>
      <c r="AC63" s="131">
        <v>32</v>
      </c>
      <c r="AZ63" s="131">
        <v>2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Z63" s="131">
        <v>4.6000000000000001E-4</v>
      </c>
    </row>
    <row r="64" spans="1:104" ht="13" x14ac:dyDescent="0.3">
      <c r="A64" s="171"/>
      <c r="B64" s="172" t="s">
        <v>67</v>
      </c>
      <c r="C64" s="173" t="str">
        <f>CONCATENATE(B62," ",C62)</f>
        <v>784 Malby</v>
      </c>
      <c r="D64" s="171"/>
      <c r="E64" s="174"/>
      <c r="F64" s="174"/>
      <c r="G64" s="175">
        <f>SUM(G62:G63)</f>
        <v>0</v>
      </c>
      <c r="O64" s="164">
        <v>4</v>
      </c>
      <c r="BA64" s="176">
        <f>SUM(BA62:BA63)</f>
        <v>0</v>
      </c>
      <c r="BB64" s="176">
        <f>SUM(BB62:BB63)</f>
        <v>0</v>
      </c>
      <c r="BC64" s="176">
        <f>SUM(BC62:BC63)</f>
        <v>0</v>
      </c>
      <c r="BD64" s="176">
        <f>SUM(BD62:BD63)</f>
        <v>0</v>
      </c>
      <c r="BE64" s="176">
        <f>SUM(BE62:BE63)</f>
        <v>0</v>
      </c>
    </row>
    <row r="65" spans="1:7" x14ac:dyDescent="0.25">
      <c r="A65" s="132"/>
      <c r="B65" s="132"/>
      <c r="C65" s="132"/>
      <c r="D65" s="132"/>
      <c r="E65" s="132"/>
      <c r="F65" s="132"/>
      <c r="G65" s="132"/>
    </row>
    <row r="66" spans="1:7" x14ac:dyDescent="0.25">
      <c r="E66" s="131"/>
    </row>
    <row r="67" spans="1:7" x14ac:dyDescent="0.25">
      <c r="E67" s="131"/>
    </row>
    <row r="68" spans="1:7" x14ac:dyDescent="0.25">
      <c r="E68" s="131"/>
    </row>
    <row r="69" spans="1:7" x14ac:dyDescent="0.25">
      <c r="E69" s="131"/>
    </row>
    <row r="70" spans="1:7" x14ac:dyDescent="0.25">
      <c r="E70" s="131"/>
    </row>
    <row r="71" spans="1:7" x14ac:dyDescent="0.25">
      <c r="E71" s="131"/>
    </row>
    <row r="72" spans="1:7" x14ac:dyDescent="0.25">
      <c r="E72" s="131"/>
    </row>
    <row r="73" spans="1:7" x14ac:dyDescent="0.25">
      <c r="E73" s="131"/>
    </row>
    <row r="74" spans="1:7" x14ac:dyDescent="0.25">
      <c r="E74" s="131"/>
    </row>
    <row r="75" spans="1:7" x14ac:dyDescent="0.25">
      <c r="E75" s="131"/>
    </row>
    <row r="76" spans="1:7" x14ac:dyDescent="0.25">
      <c r="E76" s="131"/>
    </row>
    <row r="77" spans="1:7" x14ac:dyDescent="0.25">
      <c r="E77" s="131"/>
    </row>
    <row r="78" spans="1:7" x14ac:dyDescent="0.25">
      <c r="E78" s="131"/>
    </row>
    <row r="79" spans="1:7" x14ac:dyDescent="0.25">
      <c r="E79" s="131"/>
    </row>
    <row r="80" spans="1:7" x14ac:dyDescent="0.25">
      <c r="E80" s="131"/>
    </row>
    <row r="81" spans="1:7" x14ac:dyDescent="0.25">
      <c r="E81" s="131"/>
    </row>
    <row r="82" spans="1:7" x14ac:dyDescent="0.25">
      <c r="E82" s="131"/>
    </row>
    <row r="83" spans="1:7" x14ac:dyDescent="0.25">
      <c r="E83" s="131"/>
    </row>
    <row r="84" spans="1:7" x14ac:dyDescent="0.25">
      <c r="E84" s="131"/>
    </row>
    <row r="85" spans="1:7" x14ac:dyDescent="0.25">
      <c r="E85" s="131"/>
    </row>
    <row r="86" spans="1:7" x14ac:dyDescent="0.25">
      <c r="E86" s="131"/>
    </row>
    <row r="87" spans="1:7" x14ac:dyDescent="0.25">
      <c r="E87" s="131"/>
    </row>
    <row r="88" spans="1:7" x14ac:dyDescent="0.25">
      <c r="A88" s="177"/>
      <c r="B88" s="177"/>
      <c r="C88" s="177"/>
      <c r="D88" s="177"/>
      <c r="E88" s="177"/>
      <c r="F88" s="177"/>
      <c r="G88" s="177"/>
    </row>
    <row r="89" spans="1:7" x14ac:dyDescent="0.25">
      <c r="A89" s="177"/>
      <c r="B89" s="177"/>
      <c r="C89" s="177"/>
      <c r="D89" s="177"/>
      <c r="E89" s="177"/>
      <c r="F89" s="177"/>
      <c r="G89" s="177"/>
    </row>
    <row r="90" spans="1:7" x14ac:dyDescent="0.25">
      <c r="A90" s="177"/>
      <c r="B90" s="177"/>
      <c r="C90" s="177"/>
      <c r="D90" s="177"/>
      <c r="E90" s="177"/>
      <c r="F90" s="177"/>
      <c r="G90" s="177"/>
    </row>
    <row r="91" spans="1:7" x14ac:dyDescent="0.25">
      <c r="A91" s="177"/>
      <c r="B91" s="177"/>
      <c r="C91" s="177"/>
      <c r="D91" s="177"/>
      <c r="E91" s="177"/>
      <c r="F91" s="177"/>
      <c r="G91" s="177"/>
    </row>
    <row r="92" spans="1:7" x14ac:dyDescent="0.25">
      <c r="E92" s="131"/>
    </row>
    <row r="93" spans="1:7" x14ac:dyDescent="0.25">
      <c r="E93" s="131"/>
    </row>
    <row r="94" spans="1:7" x14ac:dyDescent="0.25">
      <c r="E94" s="131"/>
    </row>
    <row r="95" spans="1:7" x14ac:dyDescent="0.25">
      <c r="E95" s="131"/>
    </row>
    <row r="96" spans="1:7" x14ac:dyDescent="0.25">
      <c r="E96" s="131"/>
    </row>
    <row r="97" spans="5:5" x14ac:dyDescent="0.25">
      <c r="E97" s="131"/>
    </row>
    <row r="98" spans="5:5" x14ac:dyDescent="0.25">
      <c r="E98" s="131"/>
    </row>
    <row r="99" spans="5:5" x14ac:dyDescent="0.25">
      <c r="E99" s="131"/>
    </row>
    <row r="100" spans="5:5" x14ac:dyDescent="0.25">
      <c r="E100" s="131"/>
    </row>
    <row r="101" spans="5:5" x14ac:dyDescent="0.25">
      <c r="E101" s="131"/>
    </row>
    <row r="102" spans="5:5" x14ac:dyDescent="0.25">
      <c r="E102" s="131"/>
    </row>
    <row r="103" spans="5:5" x14ac:dyDescent="0.25">
      <c r="E103" s="131"/>
    </row>
    <row r="104" spans="5:5" x14ac:dyDescent="0.25">
      <c r="E104" s="131"/>
    </row>
    <row r="105" spans="5:5" x14ac:dyDescent="0.25">
      <c r="E105" s="131"/>
    </row>
    <row r="106" spans="5:5" x14ac:dyDescent="0.25">
      <c r="E106" s="131"/>
    </row>
    <row r="107" spans="5:5" x14ac:dyDescent="0.25">
      <c r="E107" s="131"/>
    </row>
    <row r="108" spans="5:5" x14ac:dyDescent="0.25">
      <c r="E108" s="131"/>
    </row>
    <row r="109" spans="5:5" x14ac:dyDescent="0.25">
      <c r="E109" s="131"/>
    </row>
    <row r="110" spans="5:5" x14ac:dyDescent="0.25">
      <c r="E110" s="131"/>
    </row>
    <row r="111" spans="5:5" x14ac:dyDescent="0.25">
      <c r="E111" s="131"/>
    </row>
    <row r="112" spans="5:5" x14ac:dyDescent="0.25">
      <c r="E112" s="131"/>
    </row>
    <row r="113" spans="1:7" x14ac:dyDescent="0.25">
      <c r="E113" s="131"/>
    </row>
    <row r="114" spans="1:7" x14ac:dyDescent="0.25">
      <c r="E114" s="131"/>
    </row>
    <row r="115" spans="1:7" x14ac:dyDescent="0.25">
      <c r="E115" s="131"/>
    </row>
    <row r="116" spans="1:7" x14ac:dyDescent="0.25">
      <c r="E116" s="131"/>
    </row>
    <row r="117" spans="1:7" x14ac:dyDescent="0.25">
      <c r="E117" s="131"/>
    </row>
    <row r="118" spans="1:7" x14ac:dyDescent="0.25">
      <c r="E118" s="131"/>
    </row>
    <row r="119" spans="1:7" x14ac:dyDescent="0.25">
      <c r="E119" s="131"/>
    </row>
    <row r="120" spans="1:7" x14ac:dyDescent="0.25">
      <c r="E120" s="131"/>
    </row>
    <row r="121" spans="1:7" x14ac:dyDescent="0.25">
      <c r="E121" s="131"/>
    </row>
    <row r="122" spans="1:7" x14ac:dyDescent="0.25">
      <c r="E122" s="131"/>
    </row>
    <row r="123" spans="1:7" x14ac:dyDescent="0.25">
      <c r="A123" s="178"/>
      <c r="B123" s="178"/>
    </row>
    <row r="124" spans="1:7" ht="13" x14ac:dyDescent="0.3">
      <c r="A124" s="177"/>
      <c r="B124" s="177"/>
      <c r="C124" s="180"/>
      <c r="D124" s="180"/>
      <c r="E124" s="181"/>
      <c r="F124" s="180"/>
      <c r="G124" s="182"/>
    </row>
    <row r="125" spans="1:7" x14ac:dyDescent="0.25">
      <c r="A125" s="183"/>
      <c r="B125" s="183"/>
      <c r="C125" s="177"/>
      <c r="D125" s="177"/>
      <c r="E125" s="184"/>
      <c r="F125" s="177"/>
      <c r="G125" s="177"/>
    </row>
    <row r="126" spans="1:7" x14ac:dyDescent="0.25">
      <c r="A126" s="177"/>
      <c r="B126" s="177"/>
      <c r="C126" s="177"/>
      <c r="D126" s="177"/>
      <c r="E126" s="184"/>
      <c r="F126" s="177"/>
      <c r="G126" s="177"/>
    </row>
    <row r="127" spans="1:7" x14ac:dyDescent="0.25">
      <c r="A127" s="177"/>
      <c r="B127" s="177"/>
      <c r="C127" s="177"/>
      <c r="D127" s="177"/>
      <c r="E127" s="184"/>
      <c r="F127" s="177"/>
      <c r="G127" s="177"/>
    </row>
    <row r="128" spans="1:7" x14ac:dyDescent="0.25">
      <c r="A128" s="177"/>
      <c r="B128" s="177"/>
      <c r="C128" s="177"/>
      <c r="D128" s="177"/>
      <c r="E128" s="184"/>
      <c r="F128" s="177"/>
      <c r="G128" s="177"/>
    </row>
    <row r="129" spans="1:7" x14ac:dyDescent="0.25">
      <c r="A129" s="177"/>
      <c r="B129" s="177"/>
      <c r="C129" s="177"/>
      <c r="D129" s="177"/>
      <c r="E129" s="184"/>
      <c r="F129" s="177"/>
      <c r="G129" s="177"/>
    </row>
    <row r="130" spans="1:7" x14ac:dyDescent="0.25">
      <c r="A130" s="177"/>
      <c r="B130" s="177"/>
      <c r="C130" s="177"/>
      <c r="D130" s="177"/>
      <c r="E130" s="184"/>
      <c r="F130" s="177"/>
      <c r="G130" s="177"/>
    </row>
    <row r="131" spans="1:7" x14ac:dyDescent="0.25">
      <c r="A131" s="177"/>
      <c r="B131" s="177"/>
      <c r="C131" s="177"/>
      <c r="D131" s="177"/>
      <c r="E131" s="184"/>
      <c r="F131" s="177"/>
      <c r="G131" s="177"/>
    </row>
    <row r="132" spans="1:7" x14ac:dyDescent="0.25">
      <c r="A132" s="177"/>
      <c r="B132" s="177"/>
      <c r="C132" s="177"/>
      <c r="D132" s="177"/>
      <c r="E132" s="184"/>
      <c r="F132" s="177"/>
      <c r="G132" s="177"/>
    </row>
    <row r="133" spans="1:7" x14ac:dyDescent="0.25">
      <c r="A133" s="177"/>
      <c r="B133" s="177"/>
      <c r="C133" s="177"/>
      <c r="D133" s="177"/>
      <c r="E133" s="184"/>
      <c r="F133" s="177"/>
      <c r="G133" s="177"/>
    </row>
    <row r="134" spans="1:7" x14ac:dyDescent="0.25">
      <c r="A134" s="177"/>
      <c r="B134" s="177"/>
      <c r="C134" s="177"/>
      <c r="D134" s="177"/>
      <c r="E134" s="184"/>
      <c r="F134" s="177"/>
      <c r="G134" s="177"/>
    </row>
    <row r="135" spans="1:7" x14ac:dyDescent="0.25">
      <c r="A135" s="177"/>
      <c r="B135" s="177"/>
      <c r="C135" s="177"/>
      <c r="D135" s="177"/>
      <c r="E135" s="184"/>
      <c r="F135" s="177"/>
      <c r="G135" s="177"/>
    </row>
    <row r="136" spans="1:7" x14ac:dyDescent="0.25">
      <c r="A136" s="177"/>
      <c r="B136" s="177"/>
      <c r="C136" s="177"/>
      <c r="D136" s="177"/>
      <c r="E136" s="184"/>
      <c r="F136" s="177"/>
      <c r="G136" s="177"/>
    </row>
    <row r="137" spans="1:7" x14ac:dyDescent="0.25">
      <c r="A137" s="177"/>
      <c r="B137" s="177"/>
      <c r="C137" s="177"/>
      <c r="D137" s="177"/>
      <c r="E137" s="184"/>
      <c r="F137" s="177"/>
      <c r="G137" s="177"/>
    </row>
  </sheetData>
  <mergeCells count="3"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Mates Novák</dc:creator>
  <cp:lastModifiedBy>Mates Novák</cp:lastModifiedBy>
  <dcterms:created xsi:type="dcterms:W3CDTF">2017-02-22T20:32:23Z</dcterms:created>
  <dcterms:modified xsi:type="dcterms:W3CDTF">2017-02-22T20:42:33Z</dcterms:modified>
</cp:coreProperties>
</file>